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55" yWindow="5925" windowWidth="15480" windowHeight="5430" tabRatio="885" activeTab="4"/>
  </bookViews>
  <sheets>
    <sheet name="5.1" sheetId="3" r:id="rId1"/>
    <sheet name="5.1a" sheetId="47" r:id="rId2"/>
    <sheet name="5.2" sheetId="4" r:id="rId3"/>
    <sheet name="5.3" sheetId="5" r:id="rId4"/>
    <sheet name="5.3 (a)" sheetId="49" r:id="rId5"/>
    <sheet name="5.4" sheetId="6" r:id="rId6"/>
    <sheet name="5.5" sheetId="8" r:id="rId7"/>
    <sheet name="5.6-5.7" sheetId="7" r:id="rId8"/>
    <sheet name="5.8-5.9" sheetId="10" r:id="rId9"/>
    <sheet name="5.10" sheetId="13" r:id="rId10"/>
    <sheet name="5.11" sheetId="14" r:id="rId11"/>
    <sheet name="Hoja1" sheetId="48" r:id="rId12"/>
  </sheets>
  <externalReferences>
    <externalReference r:id="rId13"/>
    <externalReference r:id="rId14"/>
  </externalReferences>
  <definedNames>
    <definedName name="_xlnm.Print_Area" localSheetId="0">'5.1'!$B$3:$X$40</definedName>
    <definedName name="_xlnm.Print_Area" localSheetId="9">'5.10'!$A$2:$X$38</definedName>
    <definedName name="_xlnm.Print_Area" localSheetId="10">'5.11'!$A$1:$M$31</definedName>
    <definedName name="_xlnm.Print_Area" localSheetId="2">'5.2'!$A$2:$AD$32</definedName>
    <definedName name="_xlnm.Print_Area" localSheetId="3">'5.3'!$A$1:$AZ$32</definedName>
    <definedName name="_xlnm.Print_Area" localSheetId="4">'5.3 (a)'!$A$2:$N$32</definedName>
    <definedName name="_xlnm.Print_Area" localSheetId="5">'5.4'!$A$1:$N$30</definedName>
    <definedName name="_xlnm.Print_Area" localSheetId="6">'5.5'!$A$2:$M$34</definedName>
    <definedName name="_xlnm.Print_Area" localSheetId="7">'5.6-5.7'!$A$1:$O$55</definedName>
    <definedName name="_xlnm.Print_Area" localSheetId="8">'5.8-5.9'!$A$2:$K$55</definedName>
  </definedNames>
  <calcPr calcId="145621"/>
</workbook>
</file>

<file path=xl/calcChain.xml><?xml version="1.0" encoding="utf-8"?>
<calcChain xmlns="http://schemas.openxmlformats.org/spreadsheetml/2006/main">
  <c r="BD10" i="47" l="1"/>
  <c r="BC10" i="47"/>
  <c r="BD11" i="47"/>
  <c r="BC11" i="47"/>
  <c r="R8" i="4" l="1"/>
  <c r="L17" i="13" l="1"/>
  <c r="L12" i="13"/>
  <c r="L18" i="13" l="1"/>
  <c r="L25" i="13"/>
  <c r="M8" i="49" l="1"/>
  <c r="L8" i="49"/>
  <c r="K8" i="49"/>
  <c r="AM8" i="5" l="1"/>
  <c r="AL8" i="5"/>
  <c r="AK8" i="5"/>
  <c r="AX24" i="5"/>
  <c r="AX23" i="5"/>
  <c r="AX22" i="5"/>
  <c r="AX21" i="5"/>
  <c r="AX20" i="5"/>
  <c r="AX19" i="5"/>
  <c r="AX18" i="5"/>
  <c r="AX17" i="5"/>
  <c r="AX16" i="5"/>
  <c r="AX15" i="5"/>
  <c r="AX14" i="5"/>
  <c r="AX13" i="5"/>
  <c r="AX12" i="5"/>
  <c r="AX11" i="5"/>
  <c r="AX10" i="5"/>
  <c r="AX9" i="5"/>
  <c r="AW9" i="5"/>
  <c r="AG8" i="5"/>
  <c r="AF8" i="5"/>
  <c r="AE8" i="5"/>
  <c r="AX8" i="5" l="1"/>
  <c r="Q8" i="4"/>
  <c r="P8" i="4"/>
  <c r="O8" i="4"/>
  <c r="N8" i="4"/>
  <c r="BD26" i="47"/>
  <c r="BD25" i="47"/>
  <c r="BD24" i="47"/>
  <c r="BD23" i="47"/>
  <c r="BD22" i="47"/>
  <c r="BD21" i="47"/>
  <c r="BD20" i="47"/>
  <c r="BD19" i="47"/>
  <c r="BD18" i="47"/>
  <c r="BD17" i="47"/>
  <c r="BD16" i="47"/>
  <c r="BD15" i="47"/>
  <c r="BD14" i="47"/>
  <c r="BD13" i="47"/>
  <c r="BD12" i="47"/>
  <c r="BC26" i="47"/>
  <c r="BC25" i="47"/>
  <c r="BC24" i="47"/>
  <c r="BC23" i="47"/>
  <c r="BC22" i="47"/>
  <c r="BC21" i="47"/>
  <c r="BC20" i="47"/>
  <c r="BC19" i="47"/>
  <c r="BC18" i="47"/>
  <c r="BC17" i="47"/>
  <c r="BC16" i="47"/>
  <c r="BC15" i="47"/>
  <c r="BC14" i="47"/>
  <c r="BC13" i="47"/>
  <c r="BC12" i="47"/>
  <c r="BB10" i="47"/>
  <c r="BA10" i="47"/>
  <c r="AZ10" i="47"/>
  <c r="AY10" i="47"/>
  <c r="AX10" i="47"/>
  <c r="AW10" i="47"/>
  <c r="AP10" i="47" l="1"/>
  <c r="AO10" i="47"/>
  <c r="AN10" i="47"/>
  <c r="AM10" i="47"/>
  <c r="AL10" i="47"/>
  <c r="AK10" i="47"/>
  <c r="R9" i="4" l="1"/>
  <c r="R10" i="4"/>
  <c r="R11" i="4"/>
  <c r="R12" i="4"/>
  <c r="R13" i="4"/>
  <c r="R14" i="4"/>
  <c r="R15" i="4"/>
  <c r="R16" i="4"/>
  <c r="R17" i="4"/>
  <c r="R18" i="4"/>
  <c r="R19" i="4"/>
  <c r="R20" i="4"/>
  <c r="R21" i="4"/>
  <c r="R22" i="4"/>
  <c r="R23" i="4"/>
  <c r="R24" i="4"/>
  <c r="H8" i="4" l="1"/>
  <c r="N7" i="7" l="1"/>
  <c r="L24" i="8"/>
  <c r="L23" i="8"/>
  <c r="L22" i="8"/>
  <c r="L21" i="8"/>
  <c r="L20" i="8"/>
  <c r="L19" i="8"/>
  <c r="L18" i="8"/>
  <c r="L17" i="8"/>
  <c r="L16" i="8"/>
  <c r="L15" i="8"/>
  <c r="L14" i="8"/>
  <c r="L13" i="8"/>
  <c r="AI10" i="47"/>
  <c r="C8" i="4" l="1"/>
  <c r="D8" i="4" l="1"/>
  <c r="N22" i="7"/>
  <c r="N21" i="7"/>
  <c r="N20" i="7"/>
  <c r="N19" i="7"/>
  <c r="N18" i="7"/>
  <c r="N17" i="7"/>
  <c r="N16" i="7"/>
  <c r="N15" i="7"/>
  <c r="N14" i="7"/>
  <c r="N13" i="7"/>
  <c r="N12" i="7"/>
  <c r="N11" i="7"/>
  <c r="N10" i="7"/>
  <c r="N9" i="7"/>
  <c r="N8" i="7"/>
  <c r="K25" i="13" l="1"/>
  <c r="K17" i="13"/>
  <c r="K12" i="13"/>
  <c r="K18" i="13" l="1"/>
  <c r="AW22" i="5"/>
  <c r="AW11" i="5"/>
  <c r="AW24" i="5"/>
  <c r="AW23" i="5"/>
  <c r="AW21" i="5"/>
  <c r="AW20" i="5"/>
  <c r="AW19" i="5"/>
  <c r="AW18" i="5"/>
  <c r="AW17" i="5"/>
  <c r="AW16" i="5"/>
  <c r="AW15" i="5"/>
  <c r="AW14" i="5"/>
  <c r="AW13" i="5"/>
  <c r="AW12" i="5"/>
  <c r="AW10" i="5"/>
  <c r="AW8" i="5" s="1"/>
  <c r="AV9" i="5"/>
  <c r="AD8" i="5"/>
  <c r="AC8" i="5"/>
  <c r="AB8" i="5"/>
  <c r="AH10" i="47"/>
  <c r="AG10" i="47"/>
  <c r="AF10" i="47"/>
  <c r="AE10" i="47"/>
  <c r="AJ10" i="47"/>
  <c r="M16" i="13" l="1"/>
  <c r="N9" i="49"/>
  <c r="M26" i="13" l="1"/>
  <c r="M24" i="13"/>
  <c r="M23" i="13"/>
  <c r="M22" i="13"/>
  <c r="M21" i="13"/>
  <c r="M20" i="13"/>
  <c r="M15" i="13"/>
  <c r="M14" i="13"/>
  <c r="M11" i="13"/>
  <c r="M10" i="13"/>
  <c r="M9" i="13"/>
  <c r="M8" i="13"/>
  <c r="J25" i="13"/>
  <c r="J17" i="13"/>
  <c r="J12" i="13"/>
  <c r="AV24" i="5"/>
  <c r="AV23" i="5"/>
  <c r="AV22" i="5"/>
  <c r="AV21" i="5"/>
  <c r="AV20" i="5"/>
  <c r="AV19" i="5"/>
  <c r="AV18" i="5"/>
  <c r="AV17" i="5"/>
  <c r="AV16" i="5"/>
  <c r="AV15" i="5"/>
  <c r="AV14" i="5"/>
  <c r="AV13" i="5"/>
  <c r="AV12" i="5"/>
  <c r="AV11" i="5"/>
  <c r="AV10" i="5"/>
  <c r="AA8" i="5"/>
  <c r="Z8" i="5"/>
  <c r="Y8" i="5"/>
  <c r="AD10" i="47"/>
  <c r="AC10" i="47"/>
  <c r="AB10" i="47"/>
  <c r="AA10" i="47"/>
  <c r="Z10" i="47"/>
  <c r="Y10" i="47"/>
  <c r="AV8" i="5" l="1"/>
  <c r="J18" i="13"/>
  <c r="I25" i="13" l="1"/>
  <c r="H25" i="13"/>
  <c r="I12" i="13"/>
  <c r="I17" i="13"/>
  <c r="N24" i="49"/>
  <c r="N23" i="49"/>
  <c r="N22" i="49"/>
  <c r="N21" i="49"/>
  <c r="N20" i="49"/>
  <c r="N19" i="49"/>
  <c r="N18" i="49"/>
  <c r="N17" i="49"/>
  <c r="N16" i="49"/>
  <c r="N15" i="49"/>
  <c r="N14" i="49"/>
  <c r="N13" i="49"/>
  <c r="N12" i="49"/>
  <c r="N11" i="49"/>
  <c r="N10" i="49"/>
  <c r="H8" i="49"/>
  <c r="I8" i="49"/>
  <c r="J8" i="49"/>
  <c r="G8" i="49"/>
  <c r="F8" i="49"/>
  <c r="E8" i="49"/>
  <c r="D8" i="49"/>
  <c r="C8" i="49"/>
  <c r="B8" i="49"/>
  <c r="AU24" i="5"/>
  <c r="AU23" i="5"/>
  <c r="AU22" i="5"/>
  <c r="AU21" i="5"/>
  <c r="AU20" i="5"/>
  <c r="AU19" i="5"/>
  <c r="AU18" i="5"/>
  <c r="AU17" i="5"/>
  <c r="AU16" i="5"/>
  <c r="AU15" i="5"/>
  <c r="AU14" i="5"/>
  <c r="AU13" i="5"/>
  <c r="AU12" i="5"/>
  <c r="AU11" i="5"/>
  <c r="AU10" i="5"/>
  <c r="AU9" i="5"/>
  <c r="X8" i="5"/>
  <c r="W8" i="5"/>
  <c r="V8" i="5"/>
  <c r="N8" i="49" l="1"/>
  <c r="AU8" i="5"/>
  <c r="I18" i="13"/>
  <c r="X10" i="47"/>
  <c r="W10" i="47"/>
  <c r="V10" i="47"/>
  <c r="U10" i="47"/>
  <c r="T10" i="47"/>
  <c r="S10" i="47"/>
  <c r="K8" i="10"/>
  <c r="H12" i="13" l="1"/>
  <c r="H17" i="13"/>
  <c r="H18" i="13" l="1"/>
  <c r="AT24" i="5"/>
  <c r="AT23" i="5"/>
  <c r="AT22" i="5"/>
  <c r="AT21" i="5"/>
  <c r="AT20" i="5"/>
  <c r="AT19" i="5"/>
  <c r="AT18" i="5"/>
  <c r="AT17" i="5"/>
  <c r="AT16" i="5"/>
  <c r="AT15" i="5"/>
  <c r="AT14" i="5"/>
  <c r="AT13" i="5"/>
  <c r="AT12" i="5"/>
  <c r="AT11" i="5"/>
  <c r="AT10" i="5"/>
  <c r="AT9" i="5"/>
  <c r="U8" i="5"/>
  <c r="T8" i="5"/>
  <c r="S8" i="5"/>
  <c r="R10" i="47"/>
  <c r="Q10" i="47"/>
  <c r="P10" i="47"/>
  <c r="O10" i="47"/>
  <c r="N10" i="47"/>
  <c r="M10" i="47"/>
  <c r="AT8" i="5" l="1"/>
  <c r="L10" i="47" l="1"/>
  <c r="X26" i="3" l="1"/>
  <c r="X25" i="3"/>
  <c r="X24" i="3"/>
  <c r="X23" i="3"/>
  <c r="X22" i="3"/>
  <c r="X21" i="3"/>
  <c r="X20" i="3"/>
  <c r="X19" i="3"/>
  <c r="X18" i="3"/>
  <c r="X17" i="3"/>
  <c r="X16" i="3"/>
  <c r="X15" i="3"/>
  <c r="X14" i="3"/>
  <c r="X13" i="3"/>
  <c r="X12" i="3"/>
  <c r="X11" i="3"/>
  <c r="W26" i="3"/>
  <c r="W25" i="3"/>
  <c r="W24" i="3"/>
  <c r="W23" i="3"/>
  <c r="W22" i="3"/>
  <c r="W21" i="3"/>
  <c r="W20" i="3"/>
  <c r="W19" i="3"/>
  <c r="W18" i="3"/>
  <c r="W17" i="3"/>
  <c r="W16" i="3"/>
  <c r="W15" i="3"/>
  <c r="W14" i="3"/>
  <c r="W13" i="3"/>
  <c r="W12" i="3"/>
  <c r="W11" i="3"/>
  <c r="V10" i="3"/>
  <c r="U10" i="3"/>
  <c r="T10" i="3"/>
  <c r="S10" i="3"/>
  <c r="R10" i="3"/>
  <c r="Q10" i="3"/>
  <c r="P10" i="3"/>
  <c r="O10" i="3"/>
  <c r="N10" i="3"/>
  <c r="M10" i="3"/>
  <c r="X10" i="3" l="1"/>
  <c r="W10" i="3"/>
  <c r="E8" i="4"/>
  <c r="G12" i="13" l="1"/>
  <c r="M8" i="4"/>
  <c r="AV10" i="47"/>
  <c r="I8" i="4" l="1"/>
  <c r="G8" i="4" l="1"/>
  <c r="K8" i="4"/>
  <c r="I39" i="10" l="1"/>
  <c r="O22" i="7" l="1"/>
  <c r="O21" i="7"/>
  <c r="O20" i="7"/>
  <c r="O19" i="7"/>
  <c r="O18" i="7"/>
  <c r="O17" i="7"/>
  <c r="O16" i="7"/>
  <c r="O15" i="7"/>
  <c r="O14" i="7"/>
  <c r="O13" i="7"/>
  <c r="O12" i="7"/>
  <c r="O11" i="7"/>
  <c r="O10" i="7"/>
  <c r="O9" i="7"/>
  <c r="O8" i="7"/>
  <c r="O7" i="7"/>
  <c r="O6" i="7" l="1"/>
  <c r="L11" i="8"/>
  <c r="L10" i="8"/>
  <c r="L9" i="8"/>
  <c r="L8" i="8"/>
  <c r="K25" i="8"/>
  <c r="J25" i="8"/>
  <c r="I25" i="8"/>
  <c r="H25" i="8"/>
  <c r="G25" i="8"/>
  <c r="F25" i="8"/>
  <c r="E25" i="8"/>
  <c r="D25" i="8"/>
  <c r="C25" i="8"/>
  <c r="B25" i="8"/>
  <c r="K12" i="8"/>
  <c r="J12" i="8"/>
  <c r="I12" i="8"/>
  <c r="H12" i="8"/>
  <c r="G12" i="8"/>
  <c r="F12" i="8"/>
  <c r="F26" i="8" s="1"/>
  <c r="E12" i="8"/>
  <c r="D12" i="8"/>
  <c r="C12" i="8"/>
  <c r="B12" i="8"/>
  <c r="G25" i="13"/>
  <c r="F25" i="13"/>
  <c r="F17" i="13"/>
  <c r="F12" i="13"/>
  <c r="M12" i="13" s="1"/>
  <c r="B26" i="8" l="1"/>
  <c r="J26" i="8"/>
  <c r="M25" i="13"/>
  <c r="D26" i="8"/>
  <c r="E26" i="8"/>
  <c r="I26" i="8"/>
  <c r="F18" i="13"/>
  <c r="H26" i="8"/>
  <c r="C26" i="8"/>
  <c r="G26" i="8"/>
  <c r="K26" i="8"/>
  <c r="L25" i="8"/>
  <c r="L12" i="8"/>
  <c r="D10" i="47"/>
  <c r="N4" i="6"/>
  <c r="L26" i="8" l="1"/>
  <c r="AU10" i="47"/>
  <c r="AT10" i="47"/>
  <c r="AS10" i="47"/>
  <c r="AR10" i="47"/>
  <c r="AQ10" i="47"/>
  <c r="C10" i="47" l="1"/>
  <c r="B10" i="47"/>
  <c r="AJ8" i="5"/>
  <c r="AI8" i="5"/>
  <c r="AH8" i="5"/>
  <c r="F10" i="47" l="1"/>
  <c r="E10" i="47"/>
  <c r="G17" i="13" l="1"/>
  <c r="M17" i="13" s="1"/>
  <c r="L8" i="4"/>
  <c r="J8" i="4"/>
  <c r="F8" i="4"/>
  <c r="B8" i="4"/>
  <c r="K10" i="47"/>
  <c r="J10" i="47"/>
  <c r="I10" i="47"/>
  <c r="H10" i="47"/>
  <c r="G10" i="47"/>
  <c r="G18" i="13" l="1"/>
  <c r="M18" i="13" s="1"/>
  <c r="O8" i="5"/>
  <c r="N8" i="5"/>
  <c r="M8" i="5"/>
  <c r="R8" i="5"/>
  <c r="Q8" i="5"/>
  <c r="P8" i="5"/>
  <c r="AS12" i="5" l="1"/>
  <c r="AS10" i="5"/>
  <c r="AS24" i="5"/>
  <c r="AS23" i="5"/>
  <c r="AS22" i="5"/>
  <c r="AS21" i="5"/>
  <c r="AS20" i="5"/>
  <c r="AS19" i="5"/>
  <c r="AS18" i="5"/>
  <c r="AS17" i="5"/>
  <c r="AS16" i="5"/>
  <c r="AS15" i="5"/>
  <c r="AS14" i="5"/>
  <c r="AS13" i="5"/>
  <c r="AS11" i="5"/>
  <c r="AS9" i="5"/>
  <c r="J39" i="10" l="1"/>
  <c r="N6" i="7"/>
  <c r="M6" i="7"/>
  <c r="L6" i="7"/>
  <c r="M25" i="8"/>
  <c r="M24" i="8"/>
  <c r="M23" i="8"/>
  <c r="M22" i="8"/>
  <c r="M21" i="8"/>
  <c r="M20" i="8"/>
  <c r="M19" i="8"/>
  <c r="M18" i="8"/>
  <c r="M17" i="8"/>
  <c r="M16" i="8"/>
  <c r="M15" i="8"/>
  <c r="M14" i="8"/>
  <c r="M13" i="8"/>
  <c r="M12" i="8"/>
  <c r="M11" i="8"/>
  <c r="M10" i="8"/>
  <c r="M9" i="8"/>
  <c r="M8" i="8"/>
  <c r="AR24" i="5"/>
  <c r="AQ24" i="5"/>
  <c r="AP24" i="5"/>
  <c r="AO24" i="5"/>
  <c r="AR23" i="5"/>
  <c r="AQ23" i="5"/>
  <c r="AP23" i="5"/>
  <c r="AO23" i="5"/>
  <c r="AN23" i="5"/>
  <c r="AR22" i="5"/>
  <c r="AQ22" i="5"/>
  <c r="AP22" i="5"/>
  <c r="AO22" i="5"/>
  <c r="AN22" i="5"/>
  <c r="AR21" i="5"/>
  <c r="AQ21" i="5"/>
  <c r="AP21" i="5"/>
  <c r="AO21" i="5"/>
  <c r="AN21" i="5"/>
  <c r="AR20" i="5"/>
  <c r="AQ20" i="5"/>
  <c r="AP20" i="5"/>
  <c r="AO20" i="5"/>
  <c r="AN20" i="5"/>
  <c r="AR19" i="5"/>
  <c r="AQ19" i="5"/>
  <c r="AP19" i="5"/>
  <c r="AO19" i="5"/>
  <c r="AN19" i="5"/>
  <c r="AR18" i="5"/>
  <c r="AQ18" i="5"/>
  <c r="AP18" i="5"/>
  <c r="AO18" i="5"/>
  <c r="AN18" i="5"/>
  <c r="AR17" i="5"/>
  <c r="AQ17" i="5"/>
  <c r="AP17" i="5"/>
  <c r="AO17" i="5"/>
  <c r="AN17" i="5"/>
  <c r="AR16" i="5"/>
  <c r="AQ16" i="5"/>
  <c r="AP16" i="5"/>
  <c r="AO16" i="5"/>
  <c r="AN16" i="5"/>
  <c r="AR15" i="5"/>
  <c r="AQ15" i="5"/>
  <c r="AP15" i="5"/>
  <c r="AO15" i="5"/>
  <c r="AN15" i="5"/>
  <c r="AR14" i="5"/>
  <c r="AQ14" i="5"/>
  <c r="AP14" i="5"/>
  <c r="AO14" i="5"/>
  <c r="AN14" i="5"/>
  <c r="AR13" i="5"/>
  <c r="AQ13" i="5"/>
  <c r="AP13" i="5"/>
  <c r="AO13" i="5"/>
  <c r="AN13" i="5"/>
  <c r="AR12" i="5"/>
  <c r="AQ12" i="5"/>
  <c r="AP12" i="5"/>
  <c r="AO12" i="5"/>
  <c r="AN12" i="5"/>
  <c r="AR11" i="5"/>
  <c r="AQ11" i="5"/>
  <c r="AP11" i="5"/>
  <c r="AO11" i="5"/>
  <c r="AN11" i="5"/>
  <c r="AR10" i="5"/>
  <c r="AQ10" i="5"/>
  <c r="AP10" i="5"/>
  <c r="AO10" i="5"/>
  <c r="AN10" i="5"/>
  <c r="AR9" i="5"/>
  <c r="AQ9" i="5"/>
  <c r="AP9" i="5"/>
  <c r="AO9" i="5"/>
  <c r="AN9" i="5"/>
  <c r="AR8" i="5"/>
  <c r="L8" i="5"/>
  <c r="K8" i="5"/>
  <c r="J8" i="5"/>
  <c r="I8" i="5"/>
  <c r="H8" i="5"/>
  <c r="G8" i="5"/>
  <c r="F8" i="5"/>
  <c r="E8" i="5"/>
  <c r="D8" i="5"/>
  <c r="C8" i="5"/>
  <c r="B8" i="5"/>
  <c r="I9" i="10" l="1"/>
  <c r="J9" i="10"/>
  <c r="AO8" i="5"/>
  <c r="AQ8" i="5"/>
  <c r="AN8" i="5"/>
  <c r="AP8" i="5"/>
  <c r="M26" i="8"/>
  <c r="AS8" i="5"/>
</calcChain>
</file>

<file path=xl/sharedStrings.xml><?xml version="1.0" encoding="utf-8"?>
<sst xmlns="http://schemas.openxmlformats.org/spreadsheetml/2006/main" count="480" uniqueCount="123">
  <si>
    <t>Delegación</t>
  </si>
  <si>
    <t xml:space="preserve">Total </t>
  </si>
  <si>
    <t>Financiamientos</t>
  </si>
  <si>
    <t>Ayudas de renta</t>
  </si>
  <si>
    <t>Vivienda con sustentabilidad</t>
  </si>
  <si>
    <t>Viviendas con sustentabilidad</t>
  </si>
  <si>
    <t>Acciones</t>
  </si>
  <si>
    <t>Predios</t>
  </si>
  <si>
    <t>Alvaro Obregón</t>
  </si>
  <si>
    <t>Azcapotzalco</t>
  </si>
  <si>
    <t>Benito Juárez</t>
  </si>
  <si>
    <t>Coyoacán</t>
  </si>
  <si>
    <t>Cuajimalpa</t>
  </si>
  <si>
    <t>Cuauhtémoc</t>
  </si>
  <si>
    <t>Gustavo A. Madero</t>
  </si>
  <si>
    <t>Iztacalco</t>
  </si>
  <si>
    <t>Iztapalapa</t>
  </si>
  <si>
    <t>Magdalena Contreras</t>
  </si>
  <si>
    <t>Miguel Hidalgo</t>
  </si>
  <si>
    <t>Milpa Alta</t>
  </si>
  <si>
    <t>Tláhuac</t>
  </si>
  <si>
    <t>Tlalpan</t>
  </si>
  <si>
    <t>Venustiano Carranza</t>
  </si>
  <si>
    <t>Xochimilco</t>
  </si>
  <si>
    <t>Continuación</t>
  </si>
  <si>
    <t>Financiamiento para vivienda nueva</t>
  </si>
  <si>
    <t>Apoyos de rentas</t>
  </si>
  <si>
    <t>Total de Acciones</t>
  </si>
  <si>
    <t>Acciones de Mejoramiento</t>
  </si>
  <si>
    <t>MVYR</t>
  </si>
  <si>
    <t>VNP</t>
  </si>
  <si>
    <t>SUST</t>
  </si>
  <si>
    <t>Vivienda Nueva</t>
  </si>
  <si>
    <t xml:space="preserve">Sustitución de Vivienda </t>
  </si>
  <si>
    <t>Adquisición a terceros</t>
  </si>
  <si>
    <t>Renta con Opción a Compra</t>
  </si>
  <si>
    <t>Cofinanciamiento</t>
  </si>
  <si>
    <t xml:space="preserve">Predios </t>
  </si>
  <si>
    <t>Subtotal 1</t>
  </si>
  <si>
    <t>Subtotal 2</t>
  </si>
  <si>
    <t xml:space="preserve">TOTAL </t>
  </si>
  <si>
    <t>Concepto/programa</t>
  </si>
  <si>
    <t>Total</t>
  </si>
  <si>
    <t>Programa de vivienda en conjunto</t>
  </si>
  <si>
    <t>Finaciamientos  para  vivienda nueva</t>
  </si>
  <si>
    <t xml:space="preserve">Ayudas de renta </t>
  </si>
  <si>
    <t>Sustentabilidad</t>
  </si>
  <si>
    <t>na</t>
  </si>
  <si>
    <t>Meta alcanzada</t>
  </si>
  <si>
    <t>Programa mejoramiento de vivienda</t>
  </si>
  <si>
    <t xml:space="preserve">Progresiva y/o lotes familiares (VNP) </t>
  </si>
  <si>
    <t>Mejoramiento y ampliacion (MYA)</t>
  </si>
  <si>
    <t xml:space="preserve">TOTAL DE ACCIONES </t>
  </si>
  <si>
    <t>Obra terminada por modalidad</t>
  </si>
  <si>
    <t>Construida en un proceso</t>
  </si>
  <si>
    <t>Sustitucion de vivienda</t>
  </si>
  <si>
    <t>Nueva y en uso para casa propia</t>
  </si>
  <si>
    <t>Otros programas</t>
  </si>
  <si>
    <t>Rescate financiero</t>
  </si>
  <si>
    <t xml:space="preserve"> </t>
  </si>
  <si>
    <t xml:space="preserve"> Delegación</t>
  </si>
  <si>
    <t>Mejoramientos</t>
  </si>
  <si>
    <t>Vivienda nueva</t>
  </si>
  <si>
    <t>Hombres</t>
  </si>
  <si>
    <t>Mujeres</t>
  </si>
  <si>
    <t xml:space="preserve">Hombres </t>
  </si>
  <si>
    <t>Vivienda nueva VC</t>
  </si>
  <si>
    <t>Total Vivienda Nueva</t>
  </si>
  <si>
    <t>Locales</t>
  </si>
  <si>
    <t>Viviendas terminadas con sustentabilidad</t>
  </si>
  <si>
    <t>Subtotal</t>
  </si>
  <si>
    <t>Apoyos de rentas*</t>
  </si>
  <si>
    <t>ATENTAMENTE</t>
  </si>
  <si>
    <t>_________________________________________________________________</t>
  </si>
  <si>
    <t>________________________________________________</t>
  </si>
  <si>
    <t>____________________________________________</t>
  </si>
  <si>
    <t>___________________________________________</t>
  </si>
  <si>
    <t>________________________________________________________</t>
  </si>
  <si>
    <t>_________________________________________________</t>
  </si>
  <si>
    <t>________________________________________</t>
  </si>
  <si>
    <t>____________________________________________________</t>
  </si>
  <si>
    <t>L. A. ELÍAS DE JESÚS MARZUCA SÁNCHEZ</t>
  </si>
  <si>
    <t>L.A. ELÍAS DE JESÚS MARZUCA SÁNCHEZ</t>
  </si>
  <si>
    <t>L. A. . ELÍAS DE JESÚS MARZUCA SÁNCHEZ</t>
  </si>
  <si>
    <t>5.3 Acciones del Programa de Mejoramiento de Vivienda 2008 - 2017</t>
  </si>
  <si>
    <t>5.2 Acciones del Programa de Vivienda en Conjunto  Obra terminada 2017</t>
  </si>
  <si>
    <r>
      <t>5.1 Acciones de vivienda del Programa de Vivienda en Conjunto 2008 - 2017</t>
    </r>
    <r>
      <rPr>
        <b/>
        <vertAlign val="superscript"/>
        <sz val="7"/>
        <rFont val="ClassicalSans"/>
      </rPr>
      <t xml:space="preserve"> 1/</t>
    </r>
  </si>
  <si>
    <t>Ciudad de México</t>
  </si>
  <si>
    <t>Nota 1: Para el 4to informe del Jefe de Gobierno, en este cuadro se reportaran las metas alcanzadas por ejercicio fiscal en el Programa de Vivienda en Conjunto: 2009 y 2010 obra terminada, y para 2008 créditos contratados. 
Considerando que el Instituto tiene como objetivo otorgar créditos de vivienda a personas de bajos recursos económicos, para 2011 se separa la vivienda terminada, misma que se presenta en el cuadro 5.5, mientras que en este cuadro se reportan únicamente los financiamientos otorgados (créditos),  incluyéndose los apoyos de renta en beneficio de familias que habitan en zonas de riesgo.
*Corresponden a financiamientos de vivienda terminada
Nota 3: Para 2012 se incorpora el subsidio de sustentabilidad  aplicado a las viviendas nuevas como una acción mas de vivienda.
1/ Información al 31 de julio de 2017.
Nota: las ayudas de renta no se acumulan, ya que pueden ser las mismas familias a las que se beneficia.
Fuente: Gobierno de la Ciudad de México, Secretaría de Desarrollo Urbano y Vivienda, Instituto de Vivienda del Distrito Federal, 2017.</t>
  </si>
  <si>
    <t>2017 Sept-Dic</t>
  </si>
  <si>
    <r>
      <t xml:space="preserve">2018 </t>
    </r>
    <r>
      <rPr>
        <b/>
        <vertAlign val="superscript"/>
        <sz val="7"/>
        <color indexed="8"/>
        <rFont val="ClassicalSans"/>
      </rPr>
      <t>1/</t>
    </r>
  </si>
  <si>
    <t>5.2 Acciones del Programa de Vivienda en Conjunto  Obra terminada 2018</t>
  </si>
  <si>
    <t>1/ Información al 31 de marzo de 2018.
Fuente: Gobierno de la Ciudad de México, Secretaría de Desarrollo Urbano y Vivienda, Instituto de Vivienda del Distrito Federal, 2018.</t>
  </si>
  <si>
    <t>Proyección abril-septiembre 2018</t>
  </si>
  <si>
    <t>Proyección octubre-diciembre 2018</t>
  </si>
  <si>
    <r>
      <t>5.5 Acciones por modalidad de credito del Programa Vivienda en Conjunto 2008 - 2018</t>
    </r>
    <r>
      <rPr>
        <b/>
        <vertAlign val="superscript"/>
        <sz val="7"/>
        <color indexed="8"/>
        <rFont val="ClassicalSans"/>
      </rPr>
      <t>1/</t>
    </r>
  </si>
  <si>
    <t>2008-2018</t>
  </si>
  <si>
    <t>Proyección abril-sept 2018</t>
  </si>
  <si>
    <t>Proyección octubre-dic 2018</t>
  </si>
  <si>
    <t>5.3 Acciones del Programa de Mejoramiento de Vivienda 2008 - 2018</t>
  </si>
  <si>
    <t>MVYR: Mejoramiento de vivienda y rehabilitación
VN: Vivienda Nueva Progresiva
SUST: Sustentabilidad
2009 cifras definitivas
Nota:2018 la información comprende  2,274 financiamientos autorizados (1,320 mejoramientos ; 651 para vivienda nueva y 303 para sustentabilidad).
1 Información al 31 de marzo de 2018
Fuente: Gobierno de la Ciudad de México, Secretaría de Desarrollo Urbano y Vivienda, Instituto de Vivienda del Distrito Federal, 2018.</t>
  </si>
  <si>
    <t>MVYR: Mejoramiento de vivienda y rehabilitación
VN: Vivienda Nueva Progresiva
SUST: Sustentabilidad
2009 cifras definitivas
Nota: 2018 la información comprende 2,274 financiamientos autorizados (1,320 mejoramientos ; 651 para vivienda nueva y 303 para sustentabilidad).
1 Información al 31 de marzo de 2018
Fuente: Gobierno de la Ciudad de México, Secretaría de Desarrollo Urbano y Vivienda, Instituto de Vivienda del Distrito Federal, 2018..</t>
  </si>
  <si>
    <t>5.3 Acciones del Programa de Mejoramiento de Vivienda 2017 - 2018</t>
  </si>
  <si>
    <r>
      <t>5.4 Acciones del programa Mejoramiento de Vivienda por Delegación 2017-2018</t>
    </r>
    <r>
      <rPr>
        <b/>
        <vertAlign val="superscript"/>
        <sz val="7"/>
        <rFont val="ClassicalSans"/>
      </rPr>
      <t>1/</t>
    </r>
  </si>
  <si>
    <t>Sept 2017-Mar 2017</t>
  </si>
  <si>
    <t>1/ La información es al 31 de marzo de 2018.
Fuente: Gobierno de la Ciudad de México, Secretaría de Desarrollo Urbano y Vivienda, Instituto de Vivienda del Distrito Federal, 2018.</t>
  </si>
  <si>
    <t>Nota 1: Hasta el  4to informe del Jefe de Gobierno se consideraron en este cuadro las metas alcanzadas por ejercicio fiscal en el Programa de Vivienda en Conjunto;  2009 y 2010 obra terminada, y para 2008 créditos contratados.
Considerando que el Instituto tiene como objetivo otorgar créditos de vivienda a personas de bajos recursos económicos, para  2011 se separa la vivienda terminada de los financiamientos otorgados (créditos), por lo que la información que se esta reportando corresponde únicamente a viviendas terminadas, y en el cuadro 5.1 se incluyen los financiamientos.
Nota 2: 2018 la información comprende 494 viviendas terminadas durante el periodo del 1° de enero al 31 de marzo de 2018.
Fuente: Gobierno de la Ciudad de México, Secretaría de Desarrollo Urbano y Vivienda, Instituto de Vivienda del Distrito Federal, 2018.</t>
  </si>
  <si>
    <t>Nota:  La información comprende  financiamientos de vivienda nueva ( del Programa de Vivienda en Conjunto y  del de Mejoramiento de Vivienda).
El Programa de Mejormiento de Vivienda reporta  financiamientos de mejoramiento de vivienda.
Información al 31 de marzo de 2018.
Fuente: Gobierno de la Ciudad de México, Secretaría de Desarrollo Urbano y Vivienda, Instituto de Vivienda del Distrito Federal, 2018.</t>
  </si>
  <si>
    <t>Nota:  La información comprende acciones al 31 de marzo de 2018.
Fuente: Gobierno de la Ciudad de México, Secretaría de Desarrollo Urbano y Vivienda, Instituto de Vivienda del Distrito Federal, 2018.</t>
  </si>
  <si>
    <t>Sept. 2017 Mar. 2018</t>
  </si>
  <si>
    <t>5.7 Unidades territoriales atendidas en el Programa de Mejoramiento de Vivienda sept. 2017 - mar 2018</t>
  </si>
  <si>
    <t>5.6 Acciones de mejoramiento y vivienda nueva por delegación sept. 2017 mar. 2018</t>
  </si>
  <si>
    <t>5.8 Programa de Mejoramiento de Vivienda, porcentaje de acreditados por género sept. 2017 mar. 2018</t>
  </si>
  <si>
    <t>Fuente: Gobierno de la Ciudad de México, Secretaria de Desarrollo y Vivienda, Instituto de Vivienda del Distrito Federal, 2018.
Nota: La información comprende   acciones de vivienda  en el periodo septiembre de 2017 al 31 de marzo de 2018.</t>
  </si>
  <si>
    <t>5.9 Programa de  Vivienda en Conjunto , porcentaje de acreditados por género sept. 2017 mar. 2018</t>
  </si>
  <si>
    <t>Nota: La información comprende  acciones  de vivienda (financiamientos de vivienda, viviendas terminadas y ayudas de renta) del periodo septiembre de 2017 a 31 de marzo de 2018.
Fuente: Gobierno de la Ciudad de México, Secretaría de Desarrollo Urbano y Vivienda, Instituto de Vivienda del Distrito Federal, 2018.</t>
  </si>
  <si>
    <r>
      <t xml:space="preserve">2018 </t>
    </r>
    <r>
      <rPr>
        <b/>
        <sz val="5"/>
        <color indexed="8"/>
        <rFont val="ClassicalSans"/>
      </rPr>
      <t>1/</t>
    </r>
  </si>
  <si>
    <t>5.10 Comparativo de acciones totales de vivienda producida por GCDMX 2008 - 2018</t>
  </si>
  <si>
    <t>na:  no aplica
nd: no disponible
Considerando que el Instituto tiene como objetivo otorgar créditos de vivienda a personas de bajos recursos económicos, para  2011 se separa la vivienda terminada de los financiamientos otorgados (créditos), y se incluye los apoyos de renta en beneficio de familias que habitan en zonas de riesgo.
2008-2012, meta alcanzada en el Programa de Vivienda en Conjunto =  Financiamientos para vivienda nueva, más apoyos de renta, más subsidios de sustentabilidad.
1/ La información comprende del 1 de enero al 31 de marzo de 2018.
Fuente: Gobierno de la Ciudad de México, Secretaría de Desarrollo Urbano y Vivienda, Instituto de Vivienda del Distrito Federal, 2018.</t>
  </si>
  <si>
    <t>1/ Información al 31 de marzo de 2018.
Fuente: Gobierno de la Ciudad de México, Secretaría de Desarrollo Urbano y Vivienda; Instituto de Vivienda del Distrito Federal, 2018.</t>
  </si>
  <si>
    <t>5.11 Comparativo de acciones totales de financiamiento para vivienda nueva, ayuda en renta, y mejoramiento y ampliación 2007-2018</t>
  </si>
  <si>
    <t>*Nota: Los 2,216 apoyos de renta de enero-marzo de 2018 incluyen a las 2,190 familias que también fueron beneficiadas durante el periodo septiembre-diciembre de 2017, por lo que este última cantidad no se suma para el total de acciones sept. 2017 - marzo 2018..</t>
  </si>
  <si>
    <t>Proyección oct-dic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</si>
</sst>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2">
    <font>
      <sz val="11"/>
      <color theme="1"/>
      <name val="Calibri"/>
      <family val="2"/>
      <scheme val="minor"/>
    </font>
    <font>
      <sz val="10"/>
      <name val="Arial"/>
      <family val="2"/>
    </font>
    <font>
      <sz val="6"/>
      <color indexed="8"/>
      <name val="ClassicalSans"/>
    </font>
    <font>
      <b/>
      <sz val="7"/>
      <color indexed="8"/>
      <name val="ClassicalSans"/>
    </font>
    <font>
      <sz val="6"/>
      <name val="ClassicalSans"/>
    </font>
    <font>
      <b/>
      <sz val="7"/>
      <color rgb="FF000000"/>
      <name val="ClassicalSans"/>
    </font>
    <font>
      <sz val="7"/>
      <color rgb="FF000000"/>
      <name val="ClassicalSans"/>
    </font>
    <font>
      <sz val="7"/>
      <name val="ClassicalSans"/>
    </font>
    <font>
      <sz val="7"/>
      <color indexed="8"/>
      <name val="ClassicalSans"/>
    </font>
    <font>
      <sz val="7"/>
      <color theme="1"/>
      <name val="ClassicalSans"/>
    </font>
    <font>
      <b/>
      <sz val="7"/>
      <name val="ClassicalSans"/>
    </font>
    <font>
      <b/>
      <vertAlign val="superscript"/>
      <sz val="7"/>
      <name val="ClassicalSans"/>
    </font>
    <font>
      <b/>
      <vertAlign val="superscript"/>
      <sz val="7"/>
      <color indexed="8"/>
      <name val="ClassicalSans"/>
    </font>
    <font>
      <b/>
      <sz val="7"/>
      <color theme="1"/>
      <name val="ClassicalSans"/>
    </font>
    <font>
      <sz val="7"/>
      <color theme="0"/>
      <name val="ClassicalSans"/>
    </font>
    <font>
      <sz val="11"/>
      <color theme="1"/>
      <name val="Calibri"/>
      <family val="2"/>
      <scheme val="minor"/>
    </font>
    <font>
      <b/>
      <sz val="7"/>
      <color theme="0"/>
      <name val="ClassicalSans"/>
    </font>
    <font>
      <sz val="6"/>
      <color theme="1"/>
      <name val="ClassicalSans"/>
    </font>
    <font>
      <sz val="11"/>
      <color theme="1"/>
      <name val="ClassicalSans"/>
    </font>
    <font>
      <sz val="11"/>
      <color theme="0"/>
      <name val="ClassicalSans"/>
    </font>
    <font>
      <sz val="11"/>
      <name val="ClassicalSans"/>
    </font>
    <font>
      <sz val="9"/>
      <name val="ClassicalSans"/>
    </font>
    <font>
      <b/>
      <sz val="6"/>
      <name val="ClassicalSans"/>
    </font>
    <font>
      <sz val="8"/>
      <name val="ClassicalSans"/>
    </font>
    <font>
      <b/>
      <sz val="8"/>
      <name val="ClassicalSans"/>
    </font>
    <font>
      <sz val="10"/>
      <name val="ClassicalSans"/>
    </font>
    <font>
      <b/>
      <sz val="9"/>
      <name val="Arial"/>
      <family val="2"/>
    </font>
    <font>
      <b/>
      <sz val="6"/>
      <color theme="1"/>
      <name val="ClassicalSans"/>
    </font>
    <font>
      <sz val="8"/>
      <color theme="1"/>
      <name val="ClassicalSans"/>
    </font>
    <font>
      <b/>
      <sz val="8"/>
      <color theme="1"/>
      <name val="ClassicalSans"/>
    </font>
    <font>
      <sz val="7"/>
      <color rgb="FFFF0000"/>
      <name val="ClassicalSans"/>
    </font>
    <font>
      <b/>
      <sz val="5"/>
      <color indexed="8"/>
      <name val="ClassicalSans"/>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bgColor indexed="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9" fontId="15" fillId="0" borderId="0" applyFont="0" applyFill="0" applyBorder="0" applyAlignment="0" applyProtection="0"/>
  </cellStyleXfs>
  <cellXfs count="260">
    <xf numFmtId="0" fontId="0" fillId="0" borderId="0" xfId="0"/>
    <xf numFmtId="3" fontId="3" fillId="0" borderId="0" xfId="1" applyNumberFormat="1" applyFont="1" applyFill="1" applyBorder="1" applyAlignment="1">
      <alignment horizontal="center" vertical="center"/>
    </xf>
    <xf numFmtId="0" fontId="9" fillId="2" borderId="0" xfId="0" applyFont="1" applyFill="1"/>
    <xf numFmtId="0" fontId="7" fillId="2" borderId="0" xfId="0" applyFont="1" applyFill="1"/>
    <xf numFmtId="0" fontId="3" fillId="3" borderId="0" xfId="1" applyFont="1" applyFill="1" applyBorder="1" applyAlignment="1">
      <alignment vertical="center"/>
    </xf>
    <xf numFmtId="0" fontId="9" fillId="3" borderId="0" xfId="0" applyFont="1" applyFill="1"/>
    <xf numFmtId="0" fontId="8" fillId="3" borderId="0" xfId="1" applyFont="1" applyFill="1" applyBorder="1" applyAlignment="1">
      <alignment horizontal="left" vertical="center" wrapText="1"/>
    </xf>
    <xf numFmtId="3" fontId="8" fillId="0" borderId="0" xfId="1" applyNumberFormat="1" applyFont="1" applyFill="1" applyBorder="1" applyAlignment="1">
      <alignment horizontal="center" vertical="center"/>
    </xf>
    <xf numFmtId="3" fontId="8" fillId="3" borderId="0" xfId="0" applyNumberFormat="1" applyFont="1" applyFill="1" applyBorder="1" applyAlignment="1">
      <alignment horizontal="center" vertical="center"/>
    </xf>
    <xf numFmtId="3" fontId="8" fillId="3" borderId="0" xfId="1" applyNumberFormat="1" applyFont="1" applyFill="1" applyBorder="1" applyAlignment="1">
      <alignment horizontal="center" vertical="center"/>
    </xf>
    <xf numFmtId="0" fontId="9" fillId="2" borderId="0" xfId="0" applyFont="1" applyFill="1" applyBorder="1"/>
    <xf numFmtId="0" fontId="8" fillId="3" borderId="0" xfId="1" applyFont="1" applyFill="1" applyBorder="1" applyAlignment="1">
      <alignment horizontal="center" vertical="center"/>
    </xf>
    <xf numFmtId="0" fontId="13" fillId="0" borderId="0" xfId="0" applyFont="1" applyAlignment="1"/>
    <xf numFmtId="0" fontId="9" fillId="2" borderId="0" xfId="0" applyFont="1" applyFill="1" applyAlignment="1">
      <alignment vertical="top"/>
    </xf>
    <xf numFmtId="0" fontId="6" fillId="2" borderId="0" xfId="0" applyFont="1" applyFill="1" applyAlignment="1">
      <alignment vertical="top"/>
    </xf>
    <xf numFmtId="0" fontId="9" fillId="3" borderId="0" xfId="0" applyFont="1" applyFill="1" applyAlignment="1">
      <alignment vertical="center"/>
    </xf>
    <xf numFmtId="0" fontId="9" fillId="3" borderId="0" xfId="0" applyFont="1" applyFill="1" applyAlignment="1">
      <alignment horizontal="center" vertical="center"/>
    </xf>
    <xf numFmtId="3" fontId="8" fillId="2" borderId="0" xfId="0" applyNumberFormat="1" applyFont="1" applyFill="1" applyBorder="1" applyAlignment="1">
      <alignment horizontal="center" vertical="center" wrapText="1"/>
    </xf>
    <xf numFmtId="3" fontId="8" fillId="3" borderId="0" xfId="0" applyNumberFormat="1" applyFont="1" applyFill="1" applyBorder="1" applyAlignment="1">
      <alignment horizontal="center" vertical="center" wrapText="1"/>
    </xf>
    <xf numFmtId="0" fontId="8" fillId="2" borderId="0" xfId="0" applyFont="1" applyFill="1" applyAlignment="1">
      <alignment vertical="top"/>
    </xf>
    <xf numFmtId="0" fontId="3" fillId="3" borderId="0" xfId="4" applyFont="1" applyFill="1" applyBorder="1" applyAlignment="1">
      <alignment horizontal="center" vertical="center" wrapText="1"/>
    </xf>
    <xf numFmtId="0" fontId="3" fillId="3" borderId="0" xfId="4" applyFont="1" applyFill="1" applyBorder="1" applyAlignment="1">
      <alignment horizontal="center" vertical="center"/>
    </xf>
    <xf numFmtId="49" fontId="3" fillId="3" borderId="0" xfId="4" applyNumberFormat="1" applyFont="1" applyFill="1" applyBorder="1" applyAlignment="1">
      <alignment horizontal="center" vertical="center" wrapText="1"/>
    </xf>
    <xf numFmtId="3" fontId="8" fillId="3" borderId="0" xfId="4" applyNumberFormat="1" applyFont="1" applyFill="1" applyBorder="1" applyAlignment="1">
      <alignment horizontal="center" vertical="center"/>
    </xf>
    <xf numFmtId="3" fontId="3" fillId="3" borderId="0" xfId="4" applyNumberFormat="1" applyFont="1" applyFill="1" applyBorder="1" applyAlignment="1">
      <alignment horizontal="center" vertical="center"/>
    </xf>
    <xf numFmtId="0" fontId="8" fillId="3" borderId="0" xfId="4" applyFont="1" applyFill="1" applyBorder="1" applyAlignment="1">
      <alignment horizontal="left" vertical="center" wrapText="1"/>
    </xf>
    <xf numFmtId="3" fontId="8" fillId="2" borderId="0" xfId="4" applyNumberFormat="1" applyFont="1" applyFill="1" applyBorder="1" applyAlignment="1">
      <alignment horizontal="center" vertical="center"/>
    </xf>
    <xf numFmtId="0" fontId="8" fillId="2" borderId="0" xfId="0" applyFont="1" applyFill="1" applyAlignment="1">
      <alignment vertical="center"/>
    </xf>
    <xf numFmtId="0" fontId="9" fillId="2" borderId="0" xfId="0" applyFont="1" applyFill="1" applyAlignment="1">
      <alignment vertical="center"/>
    </xf>
    <xf numFmtId="0" fontId="13" fillId="2" borderId="0" xfId="0" applyFont="1" applyFill="1" applyAlignment="1"/>
    <xf numFmtId="0" fontId="9" fillId="2" borderId="0" xfId="0" applyFont="1" applyFill="1" applyAlignment="1">
      <alignment horizontal="left" vertical="top"/>
    </xf>
    <xf numFmtId="0" fontId="8" fillId="2" borderId="0" xfId="0" applyFont="1" applyFill="1" applyAlignment="1">
      <alignment horizontal="left" vertical="top"/>
    </xf>
    <xf numFmtId="0" fontId="9" fillId="2" borderId="0" xfId="0" applyFont="1" applyFill="1" applyBorder="1" applyAlignment="1">
      <alignment vertical="top"/>
    </xf>
    <xf numFmtId="0" fontId="9" fillId="2" borderId="0" xfId="0" applyFont="1" applyFill="1" applyBorder="1" applyAlignment="1"/>
    <xf numFmtId="0" fontId="8" fillId="3" borderId="0" xfId="0" applyFont="1" applyFill="1" applyBorder="1" applyAlignment="1">
      <alignment vertical="center" wrapText="1"/>
    </xf>
    <xf numFmtId="3" fontId="3" fillId="2" borderId="0" xfId="0" applyNumberFormat="1" applyFont="1" applyFill="1" applyBorder="1" applyAlignment="1">
      <alignment horizontal="center" vertical="center" wrapText="1"/>
    </xf>
    <xf numFmtId="3" fontId="3" fillId="3"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xf>
    <xf numFmtId="0" fontId="8" fillId="3" borderId="0" xfId="2" applyFont="1" applyFill="1" applyBorder="1" applyAlignment="1">
      <alignment horizontal="left" vertical="center" wrapText="1"/>
    </xf>
    <xf numFmtId="3" fontId="3" fillId="3" borderId="0" xfId="2"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3" fontId="8" fillId="2" borderId="0" xfId="2" applyNumberFormat="1" applyFont="1" applyFill="1" applyBorder="1" applyAlignment="1">
      <alignment horizontal="center" vertical="center"/>
    </xf>
    <xf numFmtId="3" fontId="8" fillId="3" borderId="0" xfId="2" applyNumberFormat="1" applyFont="1" applyFill="1" applyBorder="1" applyAlignment="1">
      <alignment horizontal="center" vertical="center"/>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0" fontId="8" fillId="2" borderId="0" xfId="2" applyFont="1" applyFill="1" applyBorder="1" applyAlignment="1">
      <alignment horizontal="left" vertical="top"/>
    </xf>
    <xf numFmtId="0" fontId="3" fillId="0" borderId="0" xfId="1" applyFont="1" applyFill="1" applyBorder="1" applyAlignment="1">
      <alignment horizontal="center" vertical="center" wrapText="1"/>
    </xf>
    <xf numFmtId="3" fontId="9" fillId="2" borderId="0" xfId="0" applyNumberFormat="1" applyFont="1" applyFill="1"/>
    <xf numFmtId="3" fontId="8" fillId="0" borderId="0" xfId="0" applyNumberFormat="1" applyFont="1" applyFill="1" applyBorder="1" applyAlignment="1">
      <alignment horizontal="center" vertical="center"/>
    </xf>
    <xf numFmtId="0" fontId="3" fillId="2" borderId="0" xfId="0" applyFont="1" applyFill="1" applyAlignment="1">
      <alignment horizontal="center" vertical="center"/>
    </xf>
    <xf numFmtId="0" fontId="7" fillId="2" borderId="0" xfId="0" applyFont="1" applyFill="1" applyBorder="1"/>
    <xf numFmtId="0" fontId="7" fillId="2" borderId="0" xfId="0" applyFont="1" applyFill="1" applyBorder="1" applyAlignment="1">
      <alignment horizontal="left" vertical="top"/>
    </xf>
    <xf numFmtId="0" fontId="7" fillId="2" borderId="0" xfId="0" applyFont="1" applyFill="1" applyAlignment="1">
      <alignment horizontal="left" vertical="top"/>
    </xf>
    <xf numFmtId="0" fontId="7" fillId="2" borderId="0" xfId="0" applyFont="1" applyFill="1" applyBorder="1" applyAlignment="1"/>
    <xf numFmtId="0" fontId="14" fillId="2" borderId="0" xfId="0" applyFont="1" applyFill="1"/>
    <xf numFmtId="0" fontId="14" fillId="2" borderId="0" xfId="0" applyFont="1" applyFill="1" applyAlignment="1">
      <alignment horizontal="left" vertical="top"/>
    </xf>
    <xf numFmtId="0" fontId="16" fillId="2" borderId="0" xfId="0" applyFont="1" applyFill="1" applyAlignment="1"/>
    <xf numFmtId="0" fontId="3" fillId="2" borderId="0" xfId="1" applyFont="1" applyFill="1" applyBorder="1" applyAlignment="1">
      <alignment horizontal="center" vertical="center"/>
    </xf>
    <xf numFmtId="0" fontId="3" fillId="3" borderId="0" xfId="1" applyFont="1" applyFill="1" applyBorder="1" applyAlignment="1">
      <alignment horizontal="center" vertical="center"/>
    </xf>
    <xf numFmtId="0" fontId="3" fillId="3" borderId="0" xfId="1" applyFont="1" applyFill="1" applyBorder="1" applyAlignment="1">
      <alignment horizontal="center" vertical="center" wrapText="1"/>
    </xf>
    <xf numFmtId="3" fontId="3" fillId="3" borderId="0" xfId="1" applyNumberFormat="1" applyFont="1" applyFill="1" applyBorder="1" applyAlignment="1">
      <alignment horizontal="center" vertical="center" wrapText="1"/>
    </xf>
    <xf numFmtId="0" fontId="3" fillId="0"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8" fillId="2" borderId="0" xfId="0" applyFont="1" applyFill="1" applyAlignment="1">
      <alignment vertical="top" wrapText="1"/>
    </xf>
    <xf numFmtId="0" fontId="3" fillId="2" borderId="0" xfId="4" applyFont="1" applyFill="1" applyBorder="1" applyAlignment="1">
      <alignment horizontal="center" vertical="center" wrapText="1"/>
    </xf>
    <xf numFmtId="0" fontId="9" fillId="3" borderId="0" xfId="0" applyFont="1" applyFill="1" applyAlignment="1">
      <alignment horizontal="center"/>
    </xf>
    <xf numFmtId="0" fontId="3" fillId="3" borderId="0" xfId="4" applyFont="1" applyFill="1" applyBorder="1" applyAlignment="1">
      <alignment horizontal="left" vertical="center" wrapText="1"/>
    </xf>
    <xf numFmtId="0" fontId="8" fillId="2" borderId="0" xfId="0" applyFont="1" applyFill="1" applyAlignment="1">
      <alignment horizontal="left" vertical="center" wrapText="1"/>
    </xf>
    <xf numFmtId="0" fontId="19" fillId="2" borderId="0" xfId="0" applyFont="1" applyFill="1"/>
    <xf numFmtId="0" fontId="3" fillId="3" borderId="0" xfId="1" applyFont="1" applyFill="1" applyBorder="1" applyAlignment="1">
      <alignment horizontal="center" vertical="center"/>
    </xf>
    <xf numFmtId="3" fontId="3" fillId="3" borderId="0" xfId="1" applyNumberFormat="1" applyFont="1" applyFill="1" applyBorder="1" applyAlignment="1">
      <alignment horizontal="center" vertical="center" wrapText="1"/>
    </xf>
    <xf numFmtId="3" fontId="3" fillId="3" borderId="0" xfId="1" applyNumberFormat="1" applyFont="1" applyFill="1" applyBorder="1" applyAlignment="1">
      <alignment horizontal="center" vertical="center"/>
    </xf>
    <xf numFmtId="0" fontId="3" fillId="2" borderId="0" xfId="1" applyFont="1" applyFill="1" applyBorder="1" applyAlignment="1">
      <alignment horizontal="center" vertical="center"/>
    </xf>
    <xf numFmtId="0" fontId="3" fillId="2" borderId="0" xfId="4" applyFont="1" applyFill="1" applyBorder="1" applyAlignment="1">
      <alignment horizontal="center" vertical="center" wrapText="1"/>
    </xf>
    <xf numFmtId="0" fontId="3" fillId="2" borderId="0" xfId="4" applyFont="1" applyFill="1" applyBorder="1" applyAlignment="1">
      <alignment vertical="center" wrapText="1"/>
    </xf>
    <xf numFmtId="0" fontId="3" fillId="3" borderId="0" xfId="4" applyFont="1" applyFill="1" applyBorder="1" applyAlignment="1">
      <alignment vertical="center" wrapText="1"/>
    </xf>
    <xf numFmtId="0" fontId="3" fillId="3" borderId="0" xfId="1" applyFont="1" applyFill="1" applyBorder="1" applyAlignment="1">
      <alignment horizontal="center" vertical="center"/>
    </xf>
    <xf numFmtId="0" fontId="3" fillId="0" borderId="0" xfId="1" applyFont="1" applyFill="1" applyBorder="1" applyAlignment="1">
      <alignment horizontal="center" vertical="center"/>
    </xf>
    <xf numFmtId="3" fontId="3" fillId="3" borderId="0" xfId="1" applyNumberFormat="1" applyFont="1" applyFill="1" applyBorder="1" applyAlignment="1">
      <alignment horizontal="center" vertical="center" wrapText="1"/>
    </xf>
    <xf numFmtId="3" fontId="3" fillId="3" borderId="0" xfId="1" applyNumberFormat="1" applyFont="1" applyFill="1" applyBorder="1" applyAlignment="1">
      <alignment horizontal="center" vertical="center"/>
    </xf>
    <xf numFmtId="0" fontId="9" fillId="3" borderId="0" xfId="0" applyFont="1" applyFill="1" applyAlignment="1">
      <alignment horizontal="center"/>
    </xf>
    <xf numFmtId="3" fontId="3" fillId="3" borderId="0" xfId="1" applyNumberFormat="1" applyFont="1" applyFill="1" applyBorder="1" applyAlignment="1">
      <alignment horizontal="center" vertical="center"/>
    </xf>
    <xf numFmtId="3" fontId="3" fillId="3" borderId="0" xfId="1" applyNumberFormat="1" applyFont="1" applyFill="1" applyBorder="1" applyAlignment="1">
      <alignment vertical="center"/>
    </xf>
    <xf numFmtId="3" fontId="3" fillId="3" borderId="0" xfId="1" applyNumberFormat="1" applyFont="1" applyFill="1" applyBorder="1" applyAlignment="1">
      <alignment horizontal="center" vertical="center"/>
    </xf>
    <xf numFmtId="1" fontId="8" fillId="0" borderId="0" xfId="1" applyNumberFormat="1" applyFont="1" applyFill="1" applyBorder="1" applyAlignment="1">
      <alignment horizontal="center" vertical="center" wrapText="1"/>
    </xf>
    <xf numFmtId="1" fontId="8" fillId="3" borderId="0" xfId="1" applyNumberFormat="1" applyFont="1" applyFill="1" applyBorder="1" applyAlignment="1">
      <alignment horizontal="center" vertical="center" wrapText="1"/>
    </xf>
    <xf numFmtId="0" fontId="7" fillId="2" borderId="0" xfId="0" applyFont="1" applyFill="1" applyAlignment="1">
      <alignment horizontal="center" vertical="center"/>
    </xf>
    <xf numFmtId="9" fontId="20" fillId="2" borderId="0" xfId="8" applyFont="1" applyFill="1"/>
    <xf numFmtId="9" fontId="7" fillId="2" borderId="0" xfId="0" applyNumberFormat="1" applyFont="1" applyFill="1"/>
    <xf numFmtId="10" fontId="7" fillId="2" borderId="0" xfId="0" applyNumberFormat="1" applyFont="1" applyFill="1"/>
    <xf numFmtId="9" fontId="20" fillId="2" borderId="0" xfId="0" applyNumberFormat="1" applyFont="1" applyFill="1"/>
    <xf numFmtId="0" fontId="21" fillId="2" borderId="0" xfId="2" applyFont="1" applyFill="1" applyBorder="1" applyAlignment="1">
      <alignment horizontal="left" vertical="center" wrapText="1"/>
    </xf>
    <xf numFmtId="1" fontId="22" fillId="2" borderId="0" xfId="0" applyNumberFormat="1" applyFont="1" applyFill="1" applyBorder="1" applyAlignment="1">
      <alignment horizontal="center" vertical="center" wrapText="1"/>
    </xf>
    <xf numFmtId="0" fontId="7" fillId="2" borderId="0" xfId="2" applyFont="1" applyFill="1" applyBorder="1" applyAlignment="1">
      <alignment horizontal="left" vertical="center" wrapText="1"/>
    </xf>
    <xf numFmtId="3" fontId="4" fillId="2" borderId="0" xfId="0" applyNumberFormat="1" applyFont="1" applyFill="1" applyBorder="1" applyAlignment="1">
      <alignment horizontal="center"/>
    </xf>
    <xf numFmtId="3" fontId="8" fillId="0" borderId="0" xfId="4" applyNumberFormat="1" applyFont="1" applyFill="1" applyBorder="1" applyAlignment="1">
      <alignment horizontal="center" vertical="center"/>
    </xf>
    <xf numFmtId="0" fontId="20" fillId="2" borderId="0" xfId="0" applyFont="1" applyFill="1" applyAlignment="1">
      <alignment horizontal="right"/>
    </xf>
    <xf numFmtId="3" fontId="4" fillId="2" borderId="0" xfId="4" applyNumberFormat="1" applyFont="1" applyFill="1" applyBorder="1" applyAlignment="1">
      <alignment horizontal="center" vertical="center"/>
    </xf>
    <xf numFmtId="0" fontId="20" fillId="2" borderId="0" xfId="0" applyFont="1" applyFill="1"/>
    <xf numFmtId="3" fontId="20" fillId="2" borderId="0" xfId="0" applyNumberFormat="1" applyFont="1" applyFill="1"/>
    <xf numFmtId="3" fontId="10" fillId="3" borderId="0" xfId="0" applyNumberFormat="1" applyFont="1" applyFill="1" applyBorder="1" applyAlignment="1">
      <alignment horizontal="center" vertical="center" wrapText="1"/>
    </xf>
    <xf numFmtId="0" fontId="22" fillId="2" borderId="0" xfId="2" applyFont="1" applyFill="1" applyBorder="1" applyAlignment="1">
      <alignment horizontal="center" vertical="center"/>
    </xf>
    <xf numFmtId="0" fontId="22" fillId="2" borderId="0" xfId="2" applyFont="1" applyFill="1" applyBorder="1" applyAlignment="1">
      <alignment vertical="center"/>
    </xf>
    <xf numFmtId="0" fontId="22" fillId="2" borderId="0" xfId="2" applyFont="1" applyFill="1" applyBorder="1" applyAlignment="1">
      <alignment horizontal="center" vertical="center" wrapText="1"/>
    </xf>
    <xf numFmtId="0" fontId="22" fillId="2" borderId="0" xfId="1" applyFont="1" applyFill="1" applyBorder="1" applyAlignment="1">
      <alignment horizontal="center" vertical="center" wrapText="1"/>
    </xf>
    <xf numFmtId="0" fontId="4" fillId="2" borderId="0" xfId="2" applyFont="1" applyFill="1" applyBorder="1" applyAlignment="1">
      <alignment horizontal="left" vertical="center" wrapText="1"/>
    </xf>
    <xf numFmtId="3" fontId="22" fillId="2" borderId="0" xfId="2" applyNumberFormat="1" applyFont="1" applyFill="1" applyBorder="1" applyAlignment="1">
      <alignment horizontal="center" vertical="center"/>
    </xf>
    <xf numFmtId="3" fontId="22" fillId="2" borderId="0" xfId="1" applyNumberFormat="1" applyFont="1" applyFill="1" applyBorder="1" applyAlignment="1">
      <alignment horizontal="center" vertical="center"/>
    </xf>
    <xf numFmtId="3" fontId="4" fillId="2" borderId="0" xfId="2" applyNumberFormat="1" applyFont="1" applyFill="1" applyBorder="1" applyAlignment="1">
      <alignment horizontal="center" vertical="center"/>
    </xf>
    <xf numFmtId="3" fontId="4" fillId="2" borderId="0" xfId="1" applyNumberFormat="1" applyFont="1" applyFill="1" applyBorder="1" applyAlignment="1">
      <alignment horizontal="center" vertical="center"/>
    </xf>
    <xf numFmtId="0" fontId="7" fillId="2" borderId="0" xfId="0" applyFont="1" applyFill="1" applyAlignment="1">
      <alignment vertical="top"/>
    </xf>
    <xf numFmtId="0" fontId="10" fillId="2" borderId="0" xfId="0" applyFont="1" applyFill="1" applyAlignment="1"/>
    <xf numFmtId="0" fontId="22" fillId="2" borderId="0" xfId="2" applyFont="1" applyFill="1" applyBorder="1" applyAlignment="1">
      <alignment vertical="center" wrapText="1"/>
    </xf>
    <xf numFmtId="0" fontId="10" fillId="4" borderId="0" xfId="0" applyFont="1" applyFill="1" applyAlignment="1">
      <alignment horizontal="center" vertical="center" wrapText="1"/>
    </xf>
    <xf numFmtId="3" fontId="7" fillId="2" borderId="0" xfId="0" applyNumberFormat="1" applyFont="1" applyFill="1" applyAlignment="1">
      <alignment horizontal="center" vertical="center"/>
    </xf>
    <xf numFmtId="10" fontId="20" fillId="2" borderId="0" xfId="0" applyNumberFormat="1" applyFont="1" applyFill="1"/>
    <xf numFmtId="3" fontId="7" fillId="2" borderId="0" xfId="0" applyNumberFormat="1" applyFont="1" applyFill="1"/>
    <xf numFmtId="3" fontId="3" fillId="3" borderId="0" xfId="1" applyNumberFormat="1" applyFont="1" applyFill="1" applyBorder="1" applyAlignment="1">
      <alignment horizontal="center" vertical="center" wrapText="1"/>
    </xf>
    <xf numFmtId="0" fontId="9" fillId="3" borderId="0" xfId="0" applyFont="1" applyFill="1" applyAlignment="1">
      <alignment horizontal="center"/>
    </xf>
    <xf numFmtId="3" fontId="3" fillId="3" borderId="0" xfId="1" applyNumberFormat="1" applyFont="1" applyFill="1" applyBorder="1" applyAlignment="1">
      <alignment horizontal="center" vertical="center"/>
    </xf>
    <xf numFmtId="3" fontId="3" fillId="3" borderId="0" xfId="1" applyNumberFormat="1" applyFont="1" applyFill="1" applyBorder="1" applyAlignment="1">
      <alignment horizontal="center" vertical="center"/>
    </xf>
    <xf numFmtId="3" fontId="23" fillId="2" borderId="0" xfId="0" applyNumberFormat="1" applyFont="1" applyFill="1"/>
    <xf numFmtId="0" fontId="23" fillId="2" borderId="0" xfId="0" applyFont="1" applyFill="1"/>
    <xf numFmtId="3" fontId="23" fillId="2" borderId="1" xfId="4" applyNumberFormat="1" applyFont="1" applyFill="1" applyBorder="1" applyAlignment="1">
      <alignment horizontal="center" vertical="center"/>
    </xf>
    <xf numFmtId="0" fontId="3" fillId="3" borderId="0" xfId="1" applyFont="1" applyFill="1" applyBorder="1" applyAlignment="1">
      <alignment horizontal="center" vertical="center"/>
    </xf>
    <xf numFmtId="0" fontId="3" fillId="2" borderId="0" xfId="1" applyFont="1" applyFill="1" applyBorder="1" applyAlignment="1">
      <alignment horizontal="center" vertical="center"/>
    </xf>
    <xf numFmtId="0" fontId="3" fillId="3" borderId="0" xfId="1" applyFont="1" applyFill="1" applyBorder="1" applyAlignment="1">
      <alignment horizontal="center" vertical="center" wrapText="1"/>
    </xf>
    <xf numFmtId="3" fontId="3" fillId="3" borderId="0" xfId="1" applyNumberFormat="1" applyFont="1" applyFill="1" applyBorder="1" applyAlignment="1">
      <alignment horizontal="center" vertical="center" wrapText="1"/>
    </xf>
    <xf numFmtId="0" fontId="3" fillId="0"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9" fillId="3" borderId="0" xfId="0" applyFont="1" applyFill="1" applyAlignment="1">
      <alignment horizontal="center"/>
    </xf>
    <xf numFmtId="3" fontId="13" fillId="3" borderId="0" xfId="0" applyNumberFormat="1" applyFont="1" applyFill="1" applyAlignment="1">
      <alignment horizontal="center" vertical="center"/>
    </xf>
    <xf numFmtId="3" fontId="8" fillId="2" borderId="0" xfId="1" applyNumberFormat="1" applyFont="1" applyFill="1" applyBorder="1" applyAlignment="1">
      <alignment horizontal="center" vertical="center"/>
    </xf>
    <xf numFmtId="0" fontId="3" fillId="2" borderId="0" xfId="1" applyFont="1" applyFill="1" applyBorder="1" applyAlignment="1">
      <alignment horizontal="center" vertical="center" wrapText="1"/>
    </xf>
    <xf numFmtId="0" fontId="5" fillId="2" borderId="0" xfId="0" applyFont="1" applyFill="1" applyBorder="1" applyAlignment="1">
      <alignment horizontal="center" vertical="center"/>
    </xf>
    <xf numFmtId="3" fontId="6" fillId="2" borderId="0" xfId="0" applyNumberFormat="1" applyFont="1" applyFill="1" applyBorder="1" applyAlignment="1">
      <alignment horizontal="center" vertical="center"/>
    </xf>
    <xf numFmtId="3" fontId="7" fillId="3" borderId="0" xfId="0" applyNumberFormat="1" applyFont="1" applyFill="1" applyAlignment="1">
      <alignment horizontal="center" vertical="center"/>
    </xf>
    <xf numFmtId="3" fontId="10" fillId="3" borderId="0" xfId="0" applyNumberFormat="1" applyFont="1" applyFill="1" applyAlignment="1">
      <alignment horizontal="center" vertical="center"/>
    </xf>
    <xf numFmtId="0" fontId="3" fillId="3" borderId="0" xfId="1" applyFont="1" applyFill="1" applyBorder="1" applyAlignment="1">
      <alignment horizontal="center" vertical="center" wrapText="1"/>
    </xf>
    <xf numFmtId="9" fontId="25" fillId="2" borderId="0" xfId="0" applyNumberFormat="1" applyFont="1" applyFill="1"/>
    <xf numFmtId="0" fontId="2" fillId="2" borderId="0" xfId="0" applyFont="1" applyFill="1" applyAlignment="1">
      <alignment horizontal="left" vertical="center" wrapText="1"/>
    </xf>
    <xf numFmtId="0" fontId="13" fillId="2" borderId="0" xfId="0" applyFont="1" applyFill="1" applyAlignment="1">
      <alignment horizontal="center" vertical="center"/>
    </xf>
    <xf numFmtId="0" fontId="13" fillId="2" borderId="0" xfId="0" applyFont="1" applyFill="1" applyAlignment="1">
      <alignment horizontal="center"/>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Alignment="1">
      <alignment horizontal="left" vertical="center"/>
    </xf>
    <xf numFmtId="0" fontId="17" fillId="2" borderId="0" xfId="0" applyFont="1" applyFill="1" applyAlignment="1">
      <alignment horizontal="left" vertical="center" wrapText="1"/>
    </xf>
    <xf numFmtId="0" fontId="17" fillId="2" borderId="0" xfId="0" applyFont="1" applyFill="1" applyAlignment="1">
      <alignment horizontal="left" vertical="center"/>
    </xf>
    <xf numFmtId="0" fontId="8" fillId="2" borderId="0" xfId="0" applyFont="1" applyFill="1" applyAlignment="1">
      <alignment vertical="top" wrapText="1"/>
    </xf>
    <xf numFmtId="0" fontId="8" fillId="2" borderId="0" xfId="0" applyFont="1" applyFill="1" applyAlignment="1">
      <alignment vertical="center" wrapText="1"/>
    </xf>
    <xf numFmtId="0" fontId="8" fillId="2" borderId="0" xfId="0" applyFont="1" applyFill="1" applyAlignment="1">
      <alignment horizontal="left" vertical="center" wrapText="1"/>
    </xf>
    <xf numFmtId="0" fontId="3" fillId="2" borderId="0" xfId="0" applyFont="1" applyFill="1" applyAlignment="1">
      <alignment horizontal="center" vertical="top" wrapText="1"/>
    </xf>
    <xf numFmtId="0" fontId="28" fillId="0" borderId="0" xfId="0" applyFont="1" applyAlignment="1">
      <alignment vertical="center"/>
    </xf>
    <xf numFmtId="0" fontId="28" fillId="2" borderId="0" xfId="0" applyFont="1" applyFill="1" applyAlignment="1">
      <alignment horizontal="center" vertical="center"/>
    </xf>
    <xf numFmtId="0" fontId="9" fillId="2" borderId="0" xfId="0" applyFont="1" applyFill="1" applyAlignment="1"/>
    <xf numFmtId="0" fontId="3" fillId="0" borderId="0" xfId="1" applyFont="1" applyFill="1" applyBorder="1" applyAlignment="1">
      <alignment horizontal="center" vertical="center"/>
    </xf>
    <xf numFmtId="0" fontId="3" fillId="3" borderId="0" xfId="1" applyFont="1" applyFill="1" applyBorder="1" applyAlignment="1">
      <alignment horizontal="center" vertical="center"/>
    </xf>
    <xf numFmtId="0" fontId="3" fillId="3" borderId="0" xfId="1" applyFont="1" applyFill="1" applyBorder="1" applyAlignment="1">
      <alignment horizontal="center" vertical="center" wrapText="1"/>
    </xf>
    <xf numFmtId="3" fontId="3" fillId="3" borderId="0" xfId="1" applyNumberFormat="1" applyFont="1" applyFill="1" applyBorder="1" applyAlignment="1">
      <alignment horizontal="center" vertical="center" wrapText="1"/>
    </xf>
    <xf numFmtId="0" fontId="3" fillId="2"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3" fillId="0" borderId="0" xfId="2" applyFont="1" applyBorder="1" applyAlignment="1">
      <alignment horizontal="center" vertical="center"/>
    </xf>
    <xf numFmtId="0" fontId="2" fillId="2" borderId="0" xfId="2" applyFont="1" applyFill="1" applyBorder="1" applyAlignment="1">
      <alignment horizontal="left" vertical="center"/>
    </xf>
    <xf numFmtId="0" fontId="3" fillId="3" borderId="0" xfId="2" applyFont="1" applyFill="1" applyBorder="1" applyAlignment="1">
      <alignment horizontal="center" vertical="center"/>
    </xf>
    <xf numFmtId="0" fontId="9" fillId="3" borderId="0" xfId="0" applyFont="1" applyFill="1" applyAlignment="1">
      <alignment horizontal="center"/>
    </xf>
    <xf numFmtId="0" fontId="13" fillId="2" borderId="0" xfId="0" applyFont="1" applyFill="1" applyAlignment="1">
      <alignment vertical="top"/>
    </xf>
    <xf numFmtId="0" fontId="13" fillId="2" borderId="0" xfId="0" applyFont="1" applyFill="1" applyAlignment="1">
      <alignment vertical="center"/>
    </xf>
    <xf numFmtId="0" fontId="13" fillId="2" borderId="0" xfId="0" applyFont="1" applyFill="1" applyBorder="1" applyAlignment="1"/>
    <xf numFmtId="0" fontId="9" fillId="3" borderId="0" xfId="0" applyFont="1" applyFill="1" applyAlignment="1">
      <alignment horizontal="center"/>
    </xf>
    <xf numFmtId="3" fontId="7" fillId="0" borderId="0" xfId="0" applyNumberFormat="1" applyFont="1" applyFill="1" applyAlignment="1">
      <alignment horizontal="center" vertical="center"/>
    </xf>
    <xf numFmtId="0" fontId="3" fillId="0" borderId="0" xfId="4" applyFont="1" applyFill="1" applyBorder="1" applyAlignment="1">
      <alignment horizontal="center" vertical="center" wrapText="1"/>
    </xf>
    <xf numFmtId="0" fontId="30" fillId="2" borderId="0" xfId="0" applyFont="1" applyFill="1"/>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3" fillId="0" borderId="0" xfId="1" applyFont="1" applyFill="1" applyBorder="1" applyAlignment="1">
      <alignment horizontal="center" vertical="center"/>
    </xf>
    <xf numFmtId="0" fontId="3" fillId="3" borderId="0" xfId="1" applyFont="1" applyFill="1" applyBorder="1" applyAlignment="1">
      <alignment horizontal="center" vertical="center"/>
    </xf>
    <xf numFmtId="3" fontId="3" fillId="3" borderId="0" xfId="1" applyNumberFormat="1" applyFont="1" applyFill="1" applyBorder="1" applyAlignment="1">
      <alignment horizontal="center" vertical="center" wrapText="1"/>
    </xf>
    <xf numFmtId="0" fontId="3" fillId="2"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9" fillId="3" borderId="0" xfId="0" applyFont="1" applyFill="1" applyAlignment="1">
      <alignment horizontal="center"/>
    </xf>
    <xf numFmtId="0" fontId="3" fillId="0" borderId="0" xfId="1" applyFont="1" applyFill="1" applyBorder="1" applyAlignment="1">
      <alignment horizontal="center" vertical="center"/>
    </xf>
    <xf numFmtId="0" fontId="3" fillId="3" borderId="0" xfId="1" applyFont="1" applyFill="1" applyBorder="1" applyAlignment="1">
      <alignment horizontal="center" vertical="center"/>
    </xf>
    <xf numFmtId="3" fontId="3" fillId="3" borderId="0" xfId="1" applyNumberFormat="1" applyFont="1" applyFill="1" applyBorder="1" applyAlignment="1">
      <alignment horizontal="center" vertical="center" wrapText="1"/>
    </xf>
    <xf numFmtId="0" fontId="3" fillId="2"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9" fillId="3" borderId="0" xfId="0" applyFont="1" applyFill="1" applyAlignment="1">
      <alignment horizontal="center"/>
    </xf>
    <xf numFmtId="0" fontId="3" fillId="3" borderId="0" xfId="1" applyFont="1" applyFill="1" applyBorder="1" applyAlignment="1">
      <alignment horizontal="center" vertical="center"/>
    </xf>
    <xf numFmtId="0" fontId="3" fillId="2"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3" fontId="3" fillId="3" borderId="0" xfId="1" applyNumberFormat="1" applyFont="1" applyFill="1" applyBorder="1" applyAlignment="1">
      <alignment horizontal="center" vertical="center"/>
    </xf>
    <xf numFmtId="0" fontId="3" fillId="3" borderId="0" xfId="1" applyFont="1" applyFill="1" applyBorder="1" applyAlignment="1">
      <alignment horizontal="center" vertical="center"/>
    </xf>
    <xf numFmtId="0" fontId="3" fillId="0" borderId="0" xfId="1" applyFont="1" applyFill="1" applyBorder="1" applyAlignment="1">
      <alignment horizontal="center" vertical="center"/>
    </xf>
    <xf numFmtId="0" fontId="3" fillId="3" borderId="0" xfId="1" applyFont="1" applyFill="1" applyBorder="1" applyAlignment="1">
      <alignment horizontal="center" vertical="center" wrapText="1"/>
    </xf>
    <xf numFmtId="3" fontId="3" fillId="3" borderId="0" xfId="1" applyNumberFormat="1" applyFont="1" applyFill="1" applyBorder="1" applyAlignment="1">
      <alignment horizontal="center" vertical="center" wrapText="1"/>
    </xf>
    <xf numFmtId="0" fontId="3" fillId="2"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3" fillId="0" borderId="0" xfId="2" applyFont="1" applyBorder="1" applyAlignment="1">
      <alignment horizontal="center" vertical="center"/>
    </xf>
    <xf numFmtId="0" fontId="3" fillId="3" borderId="0" xfId="2" applyFont="1" applyFill="1" applyBorder="1" applyAlignment="1">
      <alignment horizontal="center" vertical="center"/>
    </xf>
    <xf numFmtId="0" fontId="2" fillId="2" borderId="0" xfId="2" applyFont="1" applyFill="1" applyBorder="1" applyAlignment="1">
      <alignment horizontal="left" vertical="center"/>
    </xf>
    <xf numFmtId="0" fontId="9" fillId="3" borderId="0" xfId="0" applyFont="1" applyFill="1" applyAlignment="1">
      <alignment horizontal="center"/>
    </xf>
    <xf numFmtId="0" fontId="26" fillId="0" borderId="0" xfId="0" applyFont="1" applyAlignment="1">
      <alignment horizontal="center"/>
    </xf>
    <xf numFmtId="0" fontId="10" fillId="2" borderId="0" xfId="0" applyFont="1" applyFill="1" applyAlignment="1">
      <alignment horizontal="center" vertical="center"/>
    </xf>
    <xf numFmtId="0" fontId="13" fillId="3" borderId="0" xfId="0" applyFont="1" applyFill="1" applyAlignment="1">
      <alignment horizontal="center" vertical="center"/>
    </xf>
    <xf numFmtId="0" fontId="3" fillId="0" borderId="0" xfId="1" applyFont="1" applyFill="1" applyBorder="1" applyAlignment="1">
      <alignment horizontal="center" vertical="center"/>
    </xf>
    <xf numFmtId="0" fontId="3" fillId="3" borderId="0" xfId="1" applyFont="1" applyFill="1" applyBorder="1" applyAlignment="1">
      <alignment horizontal="center" vertical="center"/>
    </xf>
    <xf numFmtId="0" fontId="3" fillId="3" borderId="0" xfId="1" applyFont="1" applyFill="1" applyBorder="1" applyAlignment="1">
      <alignment horizontal="center" vertical="center" wrapText="1"/>
    </xf>
    <xf numFmtId="3" fontId="3" fillId="3" borderId="0" xfId="1" applyNumberFormat="1" applyFont="1" applyFill="1" applyBorder="1" applyAlignment="1">
      <alignment horizontal="center" vertical="center" wrapText="1"/>
    </xf>
    <xf numFmtId="0" fontId="3" fillId="2" borderId="0" xfId="1" applyFont="1" applyFill="1" applyBorder="1" applyAlignment="1">
      <alignment horizontal="center" vertical="center"/>
    </xf>
    <xf numFmtId="0" fontId="7" fillId="2" borderId="0" xfId="0" applyFont="1" applyFill="1" applyAlignment="1">
      <alignment horizontal="right" vertical="center"/>
    </xf>
    <xf numFmtId="0" fontId="3" fillId="3" borderId="0" xfId="1" applyNumberFormat="1" applyFont="1" applyFill="1" applyBorder="1" applyAlignment="1">
      <alignment horizontal="center" vertical="center"/>
    </xf>
    <xf numFmtId="0" fontId="2" fillId="2" borderId="0" xfId="0" applyFont="1" applyFill="1" applyAlignment="1">
      <alignment horizontal="left" vertical="center" wrapText="1"/>
    </xf>
    <xf numFmtId="3" fontId="3" fillId="3" borderId="0" xfId="1" applyNumberFormat="1" applyFont="1" applyFill="1" applyBorder="1" applyAlignment="1">
      <alignment horizontal="center" vertical="center"/>
    </xf>
    <xf numFmtId="0" fontId="3" fillId="3" borderId="0" xfId="0" applyFont="1" applyFill="1" applyBorder="1" applyAlignment="1">
      <alignment horizontal="center" vertical="center"/>
    </xf>
    <xf numFmtId="0" fontId="9" fillId="2" borderId="0" xfId="0" applyFont="1" applyFill="1" applyBorder="1" applyAlignment="1">
      <alignment horizontal="right" vertical="top"/>
    </xf>
    <xf numFmtId="0" fontId="9" fillId="0" borderId="0" xfId="0" applyFont="1" applyBorder="1"/>
    <xf numFmtId="0" fontId="2" fillId="2" borderId="0" xfId="1" applyFont="1" applyFill="1" applyBorder="1" applyAlignment="1">
      <alignment horizontal="left" vertical="center" wrapText="1"/>
    </xf>
    <xf numFmtId="0" fontId="2" fillId="2" borderId="0" xfId="1"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horizontal="center" vertical="top"/>
    </xf>
    <xf numFmtId="0" fontId="13" fillId="2" borderId="0" xfId="0" applyFont="1" applyFill="1" applyAlignment="1">
      <alignment horizontal="center"/>
    </xf>
    <xf numFmtId="0" fontId="2" fillId="2" borderId="0" xfId="2" applyFont="1" applyFill="1" applyBorder="1" applyAlignment="1">
      <alignment horizontal="left" vertical="center" wrapText="1"/>
    </xf>
    <xf numFmtId="0" fontId="2" fillId="2" borderId="0" xfId="2" applyFont="1" applyFill="1" applyBorder="1" applyAlignment="1">
      <alignment horizontal="left" vertical="center"/>
    </xf>
    <xf numFmtId="0" fontId="13" fillId="2" borderId="0" xfId="0" applyFont="1" applyFill="1" applyAlignment="1">
      <alignment horizontal="center" vertical="center" wrapText="1"/>
    </xf>
    <xf numFmtId="0" fontId="13" fillId="3" borderId="0" xfId="0" applyFont="1" applyFill="1" applyAlignment="1">
      <alignment horizontal="center" vertical="center" wrapText="1"/>
    </xf>
    <xf numFmtId="0" fontId="3" fillId="3" borderId="0" xfId="2" applyFont="1" applyFill="1" applyBorder="1" applyAlignment="1">
      <alignment horizontal="center" vertical="center"/>
    </xf>
    <xf numFmtId="0" fontId="3" fillId="0" borderId="0" xfId="2" applyFont="1" applyBorder="1" applyAlignment="1">
      <alignment horizontal="center" vertical="center"/>
    </xf>
    <xf numFmtId="0" fontId="13" fillId="0" borderId="0" xfId="0" applyFont="1" applyFill="1" applyAlignment="1">
      <alignment horizontal="center" vertical="center" wrapText="1"/>
    </xf>
    <xf numFmtId="0" fontId="10" fillId="3" borderId="0" xfId="1" applyFont="1" applyFill="1" applyBorder="1" applyAlignment="1">
      <alignment horizontal="center" vertical="center" wrapText="1"/>
    </xf>
    <xf numFmtId="0" fontId="10" fillId="0" borderId="0" xfId="0" applyFont="1" applyAlignment="1">
      <alignment horizontal="center" vertical="center"/>
    </xf>
    <xf numFmtId="0" fontId="7" fillId="2" borderId="0" xfId="0" applyFont="1" applyFill="1" applyBorder="1" applyAlignment="1">
      <alignment horizontal="right" vertical="top"/>
    </xf>
    <xf numFmtId="0" fontId="7" fillId="0" borderId="0" xfId="0" applyFont="1" applyBorder="1"/>
    <xf numFmtId="0" fontId="7" fillId="2" borderId="0" xfId="0" applyFont="1" applyFill="1" applyAlignment="1">
      <alignment horizontal="left" vertical="top" wrapText="1"/>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10" fillId="2" borderId="0" xfId="0" applyFont="1" applyFill="1" applyAlignment="1">
      <alignment horizontal="center"/>
    </xf>
    <xf numFmtId="0" fontId="13" fillId="2" borderId="0" xfId="0" applyFont="1" applyFill="1" applyBorder="1" applyAlignment="1">
      <alignment horizontal="center"/>
    </xf>
    <xf numFmtId="0" fontId="3" fillId="0" borderId="0" xfId="3" applyFont="1" applyBorder="1" applyAlignment="1">
      <alignment horizontal="center" vertical="center"/>
    </xf>
    <xf numFmtId="0" fontId="3" fillId="3"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13" fillId="0" borderId="0" xfId="0" applyFont="1" applyAlignment="1">
      <alignment horizontal="center" vertical="center"/>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Alignment="1">
      <alignment horizontal="left" vertical="center"/>
    </xf>
    <xf numFmtId="0" fontId="27" fillId="2" borderId="0" xfId="0" applyFont="1" applyFill="1" applyAlignment="1">
      <alignment horizontal="center" vertical="center"/>
    </xf>
    <xf numFmtId="0" fontId="3" fillId="2" borderId="0" xfId="0" applyFont="1" applyFill="1" applyAlignment="1">
      <alignment horizontal="center" vertical="top" wrapText="1"/>
    </xf>
    <xf numFmtId="0" fontId="17" fillId="2" borderId="0" xfId="0" applyFont="1" applyFill="1" applyAlignment="1">
      <alignment horizontal="left" vertical="center" wrapText="1"/>
    </xf>
    <xf numFmtId="0" fontId="17" fillId="2" borderId="0" xfId="0" applyFont="1" applyFill="1" applyAlignment="1">
      <alignment horizontal="left" vertical="center"/>
    </xf>
    <xf numFmtId="0" fontId="9" fillId="2" borderId="0" xfId="0" applyFont="1" applyFill="1" applyBorder="1" applyAlignment="1">
      <alignment horizontal="center"/>
    </xf>
    <xf numFmtId="0" fontId="24" fillId="2" borderId="0" xfId="0" applyFont="1" applyFill="1" applyAlignment="1">
      <alignment horizontal="center" vertical="center" wrapText="1"/>
    </xf>
    <xf numFmtId="0" fontId="3" fillId="2" borderId="0" xfId="4" applyFont="1" applyFill="1" applyBorder="1" applyAlignment="1">
      <alignment horizontal="center" vertical="center" wrapText="1"/>
    </xf>
    <xf numFmtId="0" fontId="9" fillId="3" borderId="0" xfId="0" applyFont="1" applyFill="1" applyAlignment="1">
      <alignment horizont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3" fillId="2" borderId="0" xfId="0" applyFont="1" applyFill="1" applyAlignment="1">
      <alignment horizontal="center" vertical="center" wrapText="1"/>
    </xf>
    <xf numFmtId="0" fontId="13" fillId="0" borderId="0" xfId="0" applyFont="1" applyAlignment="1">
      <alignment horizontal="center" vertical="center" wrapText="1"/>
    </xf>
    <xf numFmtId="0" fontId="18" fillId="0" borderId="0" xfId="0" applyFont="1" applyAlignment="1">
      <alignment vertical="center"/>
    </xf>
    <xf numFmtId="0" fontId="29" fillId="2" borderId="0" xfId="0" applyFont="1" applyFill="1" applyAlignment="1">
      <alignment horizontal="center" vertical="center"/>
    </xf>
    <xf numFmtId="0" fontId="28" fillId="2" borderId="0" xfId="0" applyFont="1" applyFill="1" applyAlignment="1">
      <alignment horizontal="center" vertical="center"/>
    </xf>
  </cellXfs>
  <cellStyles count="9">
    <cellStyle name="Moneda 2" xfId="5"/>
    <cellStyle name="Normal" xfId="0" builtinId="0"/>
    <cellStyle name="Normal 2" xfId="6"/>
    <cellStyle name="Normal 3" xfId="7"/>
    <cellStyle name="Normal_7.1" xfId="1"/>
    <cellStyle name="Normal_7.10" xfId="4"/>
    <cellStyle name="Normal_Hoja3" xfId="2"/>
    <cellStyle name="Normal_Hoja3 2" xfId="3"/>
    <cellStyle name="Porcentaje"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3261422641197223E-2"/>
          <c:y val="5.1813471502590934E-2"/>
          <c:w val="0.93481813971837191"/>
          <c:h val="0.75647668393782386"/>
        </c:manualLayout>
      </c:layout>
      <c:barChart>
        <c:barDir val="col"/>
        <c:grouping val="clustered"/>
        <c:varyColors val="0"/>
        <c:ser>
          <c:idx val="0"/>
          <c:order val="0"/>
          <c:tx>
            <c:strRef>
              <c:f>'5.2'!$A$9:$A$24</c:f>
              <c:strCache>
                <c:ptCount val="1"/>
                <c:pt idx="0">
                  <c:v>Alvaro Obregón Azcapotzalco Benito Juárez Coyoacán Cuajimalpa Cuauhtémoc Gustavo A. Madero Iztacalco Iztapalapa Magdalena Contreras Miguel Hidalgo Milpa Alta Tláhuac Tlalpan Venustiano Carranza Xochimilco</c:v>
                </c:pt>
              </c:strCache>
            </c:strRef>
          </c:tx>
          <c:invertIfNegative val="0"/>
          <c:dLbls>
            <c:spPr>
              <a:noFill/>
              <a:ln>
                <a:noFill/>
              </a:ln>
              <a:effectLst/>
            </c:spPr>
            <c:txPr>
              <a:bodyPr/>
              <a:lstStyle/>
              <a:p>
                <a:pPr>
                  <a:defRPr lang="es-MX" sz="700">
                    <a:latin typeface="ClassicalSans" pitchFamily="2"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'5.2'!$A$9:$A$24</c:f>
              <c:strCache>
                <c:ptCount val="16"/>
                <c:pt idx="0">
                  <c:v>Alvaro Obregón</c:v>
                </c:pt>
                <c:pt idx="1">
                  <c:v>Azcapotzalco</c:v>
                </c:pt>
                <c:pt idx="2">
                  <c:v>Benito Juárez</c:v>
                </c:pt>
                <c:pt idx="3">
                  <c:v>Coyoacán</c:v>
                </c:pt>
                <c:pt idx="4">
                  <c:v>Cuajimalpa</c:v>
                </c:pt>
                <c:pt idx="5">
                  <c:v>Cuauhtémoc</c:v>
                </c:pt>
                <c:pt idx="6">
                  <c:v>Gustavo A. Madero</c:v>
                </c:pt>
                <c:pt idx="7">
                  <c:v>Iztacalco</c:v>
                </c:pt>
                <c:pt idx="8">
                  <c:v>Iztapalapa</c:v>
                </c:pt>
                <c:pt idx="9">
                  <c:v>Magdalena Contreras</c:v>
                </c:pt>
                <c:pt idx="10">
                  <c:v>Miguel Hidalgo</c:v>
                </c:pt>
                <c:pt idx="11">
                  <c:v>Milpa Alta</c:v>
                </c:pt>
                <c:pt idx="12">
                  <c:v>Tláhuac</c:v>
                </c:pt>
                <c:pt idx="13">
                  <c:v>Tlalpan</c:v>
                </c:pt>
                <c:pt idx="14">
                  <c:v>Venustiano Carranza</c:v>
                </c:pt>
                <c:pt idx="15">
                  <c:v>Xochimilco</c:v>
                </c:pt>
              </c:strCache>
            </c:strRef>
          </c:cat>
          <c:val>
            <c:numRef>
              <c:f>'5.2'!$R$9:$R$24</c:f>
              <c:numCache>
                <c:formatCode>#,##0</c:formatCode>
                <c:ptCount val="16"/>
                <c:pt idx="0">
                  <c:v>212</c:v>
                </c:pt>
                <c:pt idx="1">
                  <c:v>435</c:v>
                </c:pt>
                <c:pt idx="2">
                  <c:v>493</c:v>
                </c:pt>
                <c:pt idx="3">
                  <c:v>557</c:v>
                </c:pt>
                <c:pt idx="4">
                  <c:v>16</c:v>
                </c:pt>
                <c:pt idx="5">
                  <c:v>980</c:v>
                </c:pt>
                <c:pt idx="6">
                  <c:v>453</c:v>
                </c:pt>
                <c:pt idx="7">
                  <c:v>553</c:v>
                </c:pt>
                <c:pt idx="8">
                  <c:v>760</c:v>
                </c:pt>
                <c:pt idx="9">
                  <c:v>23</c:v>
                </c:pt>
                <c:pt idx="10">
                  <c:v>668</c:v>
                </c:pt>
                <c:pt idx="11">
                  <c:v>5</c:v>
                </c:pt>
                <c:pt idx="12">
                  <c:v>158</c:v>
                </c:pt>
                <c:pt idx="13">
                  <c:v>104</c:v>
                </c:pt>
                <c:pt idx="14">
                  <c:v>515</c:v>
                </c:pt>
                <c:pt idx="15">
                  <c:v>1</c:v>
                </c:pt>
              </c:numCache>
            </c:numRef>
          </c:val>
        </c:ser>
        <c:dLbls>
          <c:showLegendKey val="0"/>
          <c:showVal val="1"/>
          <c:showCatName val="0"/>
          <c:showSerName val="0"/>
          <c:showPercent val="0"/>
          <c:showBubbleSize val="0"/>
        </c:dLbls>
        <c:gapWidth val="150"/>
        <c:axId val="108088704"/>
        <c:axId val="108558976"/>
      </c:barChart>
      <c:catAx>
        <c:axId val="108088704"/>
        <c:scaling>
          <c:orientation val="minMax"/>
        </c:scaling>
        <c:delete val="0"/>
        <c:axPos val="b"/>
        <c:numFmt formatCode="General" sourceLinked="1"/>
        <c:majorTickMark val="out"/>
        <c:minorTickMark val="none"/>
        <c:tickLblPos val="nextTo"/>
        <c:txPr>
          <a:bodyPr rot="0" vert="horz"/>
          <a:lstStyle/>
          <a:p>
            <a:pPr algn="ctr">
              <a:defRPr lang="es-ES" sz="550" b="0" i="0" u="none" strike="noStrike" kern="1200" baseline="0">
                <a:solidFill>
                  <a:srgbClr val="000000"/>
                </a:solidFill>
                <a:latin typeface="ClassicalSans" pitchFamily="2" charset="0"/>
                <a:ea typeface="Arial"/>
                <a:cs typeface="Arial"/>
              </a:defRPr>
            </a:pPr>
            <a:endParaRPr lang="es-MX"/>
          </a:p>
        </c:txPr>
        <c:crossAx val="108558976"/>
        <c:crosses val="autoZero"/>
        <c:auto val="1"/>
        <c:lblAlgn val="ctr"/>
        <c:lblOffset val="100"/>
        <c:noMultiLvlLbl val="0"/>
      </c:catAx>
      <c:valAx>
        <c:axId val="108558976"/>
        <c:scaling>
          <c:orientation val="minMax"/>
        </c:scaling>
        <c:delete val="0"/>
        <c:axPos val="l"/>
        <c:majorGridlines>
          <c:spPr>
            <a:ln>
              <a:prstDash val="sysDot"/>
            </a:ln>
          </c:spPr>
        </c:majorGridlines>
        <c:numFmt formatCode="#,##0" sourceLinked="1"/>
        <c:majorTickMark val="out"/>
        <c:minorTickMark val="none"/>
        <c:tickLblPos val="nextTo"/>
        <c:txPr>
          <a:bodyPr/>
          <a:lstStyle/>
          <a:p>
            <a:pPr>
              <a:defRPr lang="es-MX" sz="700">
                <a:latin typeface="ClassicalSans" pitchFamily="2" charset="0"/>
              </a:defRPr>
            </a:pPr>
            <a:endParaRPr lang="es-MX"/>
          </a:p>
        </c:txPr>
        <c:crossAx val="108088704"/>
        <c:crosses val="autoZero"/>
        <c:crossBetween val="between"/>
      </c:valAx>
    </c:plotArea>
    <c:plotVisOnly val="1"/>
    <c:dispBlanksAs val="gap"/>
    <c:showDLblsOverMax val="0"/>
  </c:chart>
  <c:spPr>
    <a:noFill/>
    <a:ln>
      <a:noFill/>
    </a:ln>
  </c:spPr>
  <c:printSettings>
    <c:headerFooter alignWithMargins="0"/>
    <c:pageMargins b="0.75000000000001388" l="0.70000000000000162" r="0.70000000000000162" t="0.7500000000000138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4.7019157088122612E-2"/>
          <c:y val="4.2071403006442402E-2"/>
          <c:w val="0.95298084291188412"/>
          <c:h val="0.79164432830175702"/>
        </c:manualLayout>
      </c:layout>
      <c:barChart>
        <c:barDir val="col"/>
        <c:grouping val="clustered"/>
        <c:varyColors val="0"/>
        <c:ser>
          <c:idx val="0"/>
          <c:order val="0"/>
          <c:spPr>
            <a:solidFill>
              <a:schemeClr val="bg1">
                <a:lumMod val="65000"/>
              </a:schemeClr>
            </a:solidFill>
          </c:spPr>
          <c:invertIfNegative val="0"/>
          <c:dLbls>
            <c:spPr>
              <a:noFill/>
              <a:ln>
                <a:noFill/>
              </a:ln>
              <a:effectLst/>
            </c:spPr>
            <c:txPr>
              <a:bodyPr/>
              <a:lstStyle/>
              <a:p>
                <a:pPr>
                  <a:defRPr lang="es-MX" sz="700">
                    <a:latin typeface="ClassicalSans" pitchFamily="2"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'5.4'!$M$5:$M$20</c:f>
              <c:strCache>
                <c:ptCount val="16"/>
                <c:pt idx="0">
                  <c:v>Alvaro Obregón</c:v>
                </c:pt>
                <c:pt idx="1">
                  <c:v>Azcapotzalco</c:v>
                </c:pt>
                <c:pt idx="2">
                  <c:v>Benito Juárez</c:v>
                </c:pt>
                <c:pt idx="3">
                  <c:v>Coyoacán</c:v>
                </c:pt>
                <c:pt idx="4">
                  <c:v>Cuajimalpa</c:v>
                </c:pt>
                <c:pt idx="5">
                  <c:v>Cuauhtémoc</c:v>
                </c:pt>
                <c:pt idx="6">
                  <c:v>Gustavo A. Madero</c:v>
                </c:pt>
                <c:pt idx="7">
                  <c:v>Iztacalco</c:v>
                </c:pt>
                <c:pt idx="8">
                  <c:v>Iztapalapa</c:v>
                </c:pt>
                <c:pt idx="9">
                  <c:v>Magdalena Contreras</c:v>
                </c:pt>
                <c:pt idx="10">
                  <c:v>Miguel Hidalgo</c:v>
                </c:pt>
                <c:pt idx="11">
                  <c:v>Milpa Alta</c:v>
                </c:pt>
                <c:pt idx="12">
                  <c:v>Tláhuac</c:v>
                </c:pt>
                <c:pt idx="13">
                  <c:v>Tlalpan</c:v>
                </c:pt>
                <c:pt idx="14">
                  <c:v>Venustiano Carranza</c:v>
                </c:pt>
                <c:pt idx="15">
                  <c:v>Xochimilco</c:v>
                </c:pt>
              </c:strCache>
            </c:strRef>
          </c:cat>
          <c:val>
            <c:numRef>
              <c:f>'5.4'!$N$5:$N$20</c:f>
              <c:numCache>
                <c:formatCode>#,##0</c:formatCode>
                <c:ptCount val="16"/>
                <c:pt idx="0">
                  <c:v>421</c:v>
                </c:pt>
                <c:pt idx="1">
                  <c:v>189</c:v>
                </c:pt>
                <c:pt idx="2">
                  <c:v>57</c:v>
                </c:pt>
                <c:pt idx="3">
                  <c:v>157</c:v>
                </c:pt>
                <c:pt idx="4">
                  <c:v>170</c:v>
                </c:pt>
                <c:pt idx="5">
                  <c:v>106</c:v>
                </c:pt>
                <c:pt idx="6">
                  <c:v>1145</c:v>
                </c:pt>
                <c:pt idx="7">
                  <c:v>204</c:v>
                </c:pt>
                <c:pt idx="8">
                  <c:v>1100</c:v>
                </c:pt>
                <c:pt idx="9">
                  <c:v>268</c:v>
                </c:pt>
                <c:pt idx="10">
                  <c:v>82</c:v>
                </c:pt>
                <c:pt idx="11">
                  <c:v>322</c:v>
                </c:pt>
                <c:pt idx="12">
                  <c:v>631</c:v>
                </c:pt>
                <c:pt idx="13">
                  <c:v>543</c:v>
                </c:pt>
                <c:pt idx="14">
                  <c:v>120</c:v>
                </c:pt>
                <c:pt idx="15">
                  <c:v>567</c:v>
                </c:pt>
              </c:numCache>
            </c:numRef>
          </c:val>
        </c:ser>
        <c:dLbls>
          <c:showLegendKey val="0"/>
          <c:showVal val="0"/>
          <c:showCatName val="0"/>
          <c:showSerName val="0"/>
          <c:showPercent val="0"/>
          <c:showBubbleSize val="0"/>
        </c:dLbls>
        <c:gapWidth val="150"/>
        <c:axId val="98989568"/>
        <c:axId val="98991104"/>
      </c:barChart>
      <c:catAx>
        <c:axId val="98989568"/>
        <c:scaling>
          <c:orientation val="minMax"/>
        </c:scaling>
        <c:delete val="0"/>
        <c:axPos val="b"/>
        <c:numFmt formatCode="General" sourceLinked="1"/>
        <c:majorTickMark val="out"/>
        <c:minorTickMark val="none"/>
        <c:tickLblPos val="nextTo"/>
        <c:txPr>
          <a:bodyPr rot="0"/>
          <a:lstStyle/>
          <a:p>
            <a:pPr>
              <a:defRPr lang="es-MX" sz="700">
                <a:latin typeface="ClassicalSans" pitchFamily="2" charset="0"/>
              </a:defRPr>
            </a:pPr>
            <a:endParaRPr lang="es-MX"/>
          </a:p>
        </c:txPr>
        <c:crossAx val="98991104"/>
        <c:crosses val="autoZero"/>
        <c:auto val="1"/>
        <c:lblAlgn val="ctr"/>
        <c:lblOffset val="100"/>
        <c:noMultiLvlLbl val="0"/>
      </c:catAx>
      <c:valAx>
        <c:axId val="98991104"/>
        <c:scaling>
          <c:orientation val="minMax"/>
        </c:scaling>
        <c:delete val="0"/>
        <c:axPos val="l"/>
        <c:majorGridlines>
          <c:spPr>
            <a:ln>
              <a:prstDash val="sysDot"/>
            </a:ln>
          </c:spPr>
        </c:majorGridlines>
        <c:numFmt formatCode="#,##0" sourceLinked="1"/>
        <c:majorTickMark val="out"/>
        <c:minorTickMark val="none"/>
        <c:tickLblPos val="nextTo"/>
        <c:txPr>
          <a:bodyPr/>
          <a:lstStyle/>
          <a:p>
            <a:pPr>
              <a:defRPr lang="es-MX" sz="700">
                <a:latin typeface="ClassicalSans" pitchFamily="2" charset="0"/>
              </a:defRPr>
            </a:pPr>
            <a:endParaRPr lang="es-MX"/>
          </a:p>
        </c:txPr>
        <c:crossAx val="98989568"/>
        <c:crosses val="autoZero"/>
        <c:crossBetween val="between"/>
      </c:valAx>
      <c:spPr>
        <a:noFill/>
        <a:ln w="25400">
          <a:noFill/>
        </a:ln>
      </c:spPr>
    </c:plotArea>
    <c:plotVisOnly val="1"/>
    <c:dispBlanksAs val="gap"/>
    <c:showDLblsOverMax val="0"/>
  </c:chart>
  <c:spPr>
    <a:noFill/>
    <a:ln>
      <a:noFill/>
    </a:ln>
  </c:spPr>
  <c:printSettings>
    <c:headerFooter alignWithMargins="0"/>
    <c:pageMargins b="0.74803149606299513" l="0.70866141732283805" r="0.70866141732283805" t="0.74803149606299513" header="0.31496062992126272" footer="0.3149606299212627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4.7466797106606104E-2"/>
          <c:y val="4.1297935103244837E-2"/>
          <c:w val="0.95253320289339505"/>
          <c:h val="0.79566731197934959"/>
        </c:manualLayout>
      </c:layout>
      <c:barChart>
        <c:barDir val="col"/>
        <c:grouping val="clustered"/>
        <c:varyColors val="0"/>
        <c:ser>
          <c:idx val="0"/>
          <c:order val="0"/>
          <c:spPr>
            <a:solidFill>
              <a:schemeClr val="bg1">
                <a:lumMod val="65000"/>
              </a:schemeClr>
            </a:solidFill>
          </c:spPr>
          <c:invertIfNegative val="0"/>
          <c:dLbls>
            <c:spPr>
              <a:noFill/>
              <a:ln>
                <a:noFill/>
              </a:ln>
              <a:effectLst/>
            </c:spPr>
            <c:txPr>
              <a:bodyPr/>
              <a:lstStyle/>
              <a:p>
                <a:pPr>
                  <a:defRPr lang="es-MX" sz="700">
                    <a:latin typeface="ClassicalSans" pitchFamily="2"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'[1]7.7'!$B$5:$B$20</c:f>
              <c:strCache>
                <c:ptCount val="16"/>
                <c:pt idx="0">
                  <c:v>Alvaro Obregón</c:v>
                </c:pt>
                <c:pt idx="1">
                  <c:v>Azcapotzalco</c:v>
                </c:pt>
                <c:pt idx="2">
                  <c:v>Benito Juárez</c:v>
                </c:pt>
                <c:pt idx="3">
                  <c:v>Coyoacán</c:v>
                </c:pt>
                <c:pt idx="4">
                  <c:v>Cuajimalpa</c:v>
                </c:pt>
                <c:pt idx="5">
                  <c:v>Cuauhtémoc</c:v>
                </c:pt>
                <c:pt idx="6">
                  <c:v>Gustavo A. Madero</c:v>
                </c:pt>
                <c:pt idx="7">
                  <c:v>Iztacalco</c:v>
                </c:pt>
                <c:pt idx="8">
                  <c:v>Iztapalapa</c:v>
                </c:pt>
                <c:pt idx="9">
                  <c:v>Magdalena Contreras</c:v>
                </c:pt>
                <c:pt idx="10">
                  <c:v>Miguel Hidalgo</c:v>
                </c:pt>
                <c:pt idx="11">
                  <c:v>Milpa Alta</c:v>
                </c:pt>
                <c:pt idx="12">
                  <c:v>Tláhuac</c:v>
                </c:pt>
                <c:pt idx="13">
                  <c:v>Tlalpan</c:v>
                </c:pt>
                <c:pt idx="14">
                  <c:v>Venustiano Carranza</c:v>
                </c:pt>
                <c:pt idx="15">
                  <c:v>Xochimilco</c:v>
                </c:pt>
              </c:strCache>
            </c:strRef>
          </c:cat>
          <c:val>
            <c:numRef>
              <c:f>'5.6-5.7'!$M$30:$M$45</c:f>
              <c:numCache>
                <c:formatCode>#,##0</c:formatCode>
                <c:ptCount val="16"/>
                <c:pt idx="0">
                  <c:v>84</c:v>
                </c:pt>
                <c:pt idx="1">
                  <c:v>39</c:v>
                </c:pt>
                <c:pt idx="2">
                  <c:v>14</c:v>
                </c:pt>
                <c:pt idx="3">
                  <c:v>27</c:v>
                </c:pt>
                <c:pt idx="4">
                  <c:v>28</c:v>
                </c:pt>
                <c:pt idx="5">
                  <c:v>16</c:v>
                </c:pt>
                <c:pt idx="6">
                  <c:v>110</c:v>
                </c:pt>
                <c:pt idx="7">
                  <c:v>35</c:v>
                </c:pt>
                <c:pt idx="8">
                  <c:v>139</c:v>
                </c:pt>
                <c:pt idx="9">
                  <c:v>32</c:v>
                </c:pt>
                <c:pt idx="10">
                  <c:v>25</c:v>
                </c:pt>
                <c:pt idx="11">
                  <c:v>11</c:v>
                </c:pt>
                <c:pt idx="12">
                  <c:v>34</c:v>
                </c:pt>
                <c:pt idx="13">
                  <c:v>64</c:v>
                </c:pt>
                <c:pt idx="14">
                  <c:v>26</c:v>
                </c:pt>
                <c:pt idx="15">
                  <c:v>54</c:v>
                </c:pt>
              </c:numCache>
            </c:numRef>
          </c:val>
        </c:ser>
        <c:dLbls>
          <c:showLegendKey val="0"/>
          <c:showVal val="0"/>
          <c:showCatName val="0"/>
          <c:showSerName val="0"/>
          <c:showPercent val="0"/>
          <c:showBubbleSize val="0"/>
        </c:dLbls>
        <c:gapWidth val="150"/>
        <c:axId val="99052928"/>
        <c:axId val="99058816"/>
      </c:barChart>
      <c:catAx>
        <c:axId val="99052928"/>
        <c:scaling>
          <c:orientation val="minMax"/>
        </c:scaling>
        <c:delete val="0"/>
        <c:axPos val="b"/>
        <c:numFmt formatCode="General" sourceLinked="1"/>
        <c:majorTickMark val="out"/>
        <c:minorTickMark val="none"/>
        <c:tickLblPos val="nextTo"/>
        <c:txPr>
          <a:bodyPr/>
          <a:lstStyle/>
          <a:p>
            <a:pPr>
              <a:defRPr lang="es-MX" sz="600">
                <a:latin typeface="ClassicalSans" pitchFamily="2" charset="0"/>
              </a:defRPr>
            </a:pPr>
            <a:endParaRPr lang="es-MX"/>
          </a:p>
        </c:txPr>
        <c:crossAx val="99058816"/>
        <c:crosses val="autoZero"/>
        <c:auto val="1"/>
        <c:lblAlgn val="ctr"/>
        <c:lblOffset val="100"/>
        <c:noMultiLvlLbl val="0"/>
      </c:catAx>
      <c:valAx>
        <c:axId val="99058816"/>
        <c:scaling>
          <c:orientation val="minMax"/>
        </c:scaling>
        <c:delete val="0"/>
        <c:axPos val="l"/>
        <c:majorGridlines>
          <c:spPr>
            <a:ln>
              <a:prstDash val="sysDot"/>
            </a:ln>
          </c:spPr>
        </c:majorGridlines>
        <c:numFmt formatCode="#,##0" sourceLinked="1"/>
        <c:majorTickMark val="out"/>
        <c:minorTickMark val="none"/>
        <c:tickLblPos val="nextTo"/>
        <c:txPr>
          <a:bodyPr/>
          <a:lstStyle/>
          <a:p>
            <a:pPr>
              <a:defRPr lang="es-MX" sz="700">
                <a:latin typeface="ClassicalSans" pitchFamily="2" charset="0"/>
              </a:defRPr>
            </a:pPr>
            <a:endParaRPr lang="es-MX"/>
          </a:p>
        </c:txPr>
        <c:crossAx val="99052928"/>
        <c:crosses val="autoZero"/>
        <c:crossBetween val="between"/>
      </c:valAx>
      <c:spPr>
        <a:ln>
          <a:prstDash val="sysDot"/>
        </a:ln>
      </c:spPr>
    </c:plotArea>
    <c:plotVisOnly val="1"/>
    <c:dispBlanksAs val="gap"/>
    <c:showDLblsOverMax val="0"/>
  </c:chart>
  <c:spPr>
    <a:ln>
      <a:noFill/>
    </a:ln>
  </c:spPr>
  <c:printSettings>
    <c:headerFooter/>
    <c:pageMargins b="0.75000000000000755" l="0.70000000000000062" r="0.70000000000000062" t="0.750000000000007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44827586206897E-2"/>
          <c:y val="6.5068601958146552E-2"/>
          <c:w val="0.92413793103448272"/>
          <c:h val="0.72945327458342113"/>
        </c:manualLayout>
      </c:layout>
      <c:barChart>
        <c:barDir val="col"/>
        <c:grouping val="clustered"/>
        <c:varyColors val="0"/>
        <c:ser>
          <c:idx val="0"/>
          <c:order val="0"/>
          <c:tx>
            <c:strRef>
              <c:f>'5.6-5.7'!$L$5</c:f>
              <c:strCache>
                <c:ptCount val="1"/>
                <c:pt idx="0">
                  <c:v>Mejoramientos</c:v>
                </c:pt>
              </c:strCache>
            </c:strRef>
          </c:tx>
          <c:spPr>
            <a:solidFill>
              <a:schemeClr val="bg1">
                <a:lumMod val="65000"/>
              </a:schemeClr>
            </a:solidFill>
            <a:ln w="25400">
              <a:noFill/>
            </a:ln>
          </c:spPr>
          <c:invertIfNegative val="0"/>
          <c:dLbls>
            <c:spPr>
              <a:noFill/>
              <a:ln w="25400">
                <a:noFill/>
              </a:ln>
            </c:spPr>
            <c:txPr>
              <a:bodyPr/>
              <a:lstStyle/>
              <a:p>
                <a:pPr>
                  <a:defRPr lang="es-ES" sz="700" b="1">
                    <a:latin typeface="ClassicalSans" pitchFamily="2" charset="0"/>
                    <a:cs typeface="Arial"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'[2]7.6'!$A$8:$A$23</c:f>
              <c:strCache>
                <c:ptCount val="16"/>
                <c:pt idx="0">
                  <c:v>Alvaro Obregón</c:v>
                </c:pt>
                <c:pt idx="1">
                  <c:v>Azcapotzalco</c:v>
                </c:pt>
                <c:pt idx="2">
                  <c:v>Benito Juárez</c:v>
                </c:pt>
                <c:pt idx="3">
                  <c:v>Coyoacán</c:v>
                </c:pt>
                <c:pt idx="4">
                  <c:v>Cuajimalpa</c:v>
                </c:pt>
                <c:pt idx="5">
                  <c:v>Cuauhtémoc</c:v>
                </c:pt>
                <c:pt idx="6">
                  <c:v>Gustavo A. Madero</c:v>
                </c:pt>
                <c:pt idx="7">
                  <c:v>Iztacalco</c:v>
                </c:pt>
                <c:pt idx="8">
                  <c:v>Iztapalapa</c:v>
                </c:pt>
                <c:pt idx="9">
                  <c:v>Magdalena Contreras</c:v>
                </c:pt>
                <c:pt idx="10">
                  <c:v>Miguel Hidalgo</c:v>
                </c:pt>
                <c:pt idx="11">
                  <c:v>Milpa Alta</c:v>
                </c:pt>
                <c:pt idx="12">
                  <c:v>Tláhuac</c:v>
                </c:pt>
                <c:pt idx="13">
                  <c:v>Tlalpan</c:v>
                </c:pt>
                <c:pt idx="14">
                  <c:v>Venustiano Carranza</c:v>
                </c:pt>
                <c:pt idx="15">
                  <c:v>Xochimilco</c:v>
                </c:pt>
              </c:strCache>
            </c:strRef>
          </c:cat>
          <c:val>
            <c:numRef>
              <c:f>'5.6-5.7'!$L$7:$L$22</c:f>
              <c:numCache>
                <c:formatCode>#,##0</c:formatCode>
                <c:ptCount val="16"/>
                <c:pt idx="0">
                  <c:v>253</c:v>
                </c:pt>
                <c:pt idx="1">
                  <c:v>92</c:v>
                </c:pt>
                <c:pt idx="2">
                  <c:v>33</c:v>
                </c:pt>
                <c:pt idx="3">
                  <c:v>86</c:v>
                </c:pt>
                <c:pt idx="4">
                  <c:v>98</c:v>
                </c:pt>
                <c:pt idx="5">
                  <c:v>55</c:v>
                </c:pt>
                <c:pt idx="6">
                  <c:v>668</c:v>
                </c:pt>
                <c:pt idx="7">
                  <c:v>128</c:v>
                </c:pt>
                <c:pt idx="8">
                  <c:v>603</c:v>
                </c:pt>
                <c:pt idx="9">
                  <c:v>157</c:v>
                </c:pt>
                <c:pt idx="10">
                  <c:v>58</c:v>
                </c:pt>
                <c:pt idx="11">
                  <c:v>142</c:v>
                </c:pt>
                <c:pt idx="12">
                  <c:v>294</c:v>
                </c:pt>
                <c:pt idx="13">
                  <c:v>276</c:v>
                </c:pt>
                <c:pt idx="14">
                  <c:v>78</c:v>
                </c:pt>
                <c:pt idx="15">
                  <c:v>286</c:v>
                </c:pt>
              </c:numCache>
            </c:numRef>
          </c:val>
        </c:ser>
        <c:ser>
          <c:idx val="1"/>
          <c:order val="1"/>
          <c:tx>
            <c:strRef>
              <c:f>'5.6-5.7'!$O$5</c:f>
              <c:strCache>
                <c:ptCount val="1"/>
                <c:pt idx="0">
                  <c:v>Total Vivienda Nueva</c:v>
                </c:pt>
              </c:strCache>
            </c:strRef>
          </c:tx>
          <c:spPr>
            <a:solidFill>
              <a:schemeClr val="accent2">
                <a:lumMod val="40000"/>
                <a:lumOff val="60000"/>
              </a:schemeClr>
            </a:solidFill>
            <a:ln w="25400">
              <a:noFill/>
            </a:ln>
          </c:spPr>
          <c:invertIfNegative val="0"/>
          <c:dLbls>
            <c:spPr>
              <a:noFill/>
              <a:ln w="25400">
                <a:noFill/>
              </a:ln>
            </c:spPr>
            <c:txPr>
              <a:bodyPr/>
              <a:lstStyle/>
              <a:p>
                <a:pPr>
                  <a:defRPr lang="es-ES" sz="600" b="1">
                    <a:latin typeface="ClassicalSans" pitchFamily="2" charset="0"/>
                    <a:cs typeface="Arial"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'[2]7.6'!$A$8:$A$23</c:f>
              <c:strCache>
                <c:ptCount val="16"/>
                <c:pt idx="0">
                  <c:v>Alvaro Obregón</c:v>
                </c:pt>
                <c:pt idx="1">
                  <c:v>Azcapotzalco</c:v>
                </c:pt>
                <c:pt idx="2">
                  <c:v>Benito Juárez</c:v>
                </c:pt>
                <c:pt idx="3">
                  <c:v>Coyoacán</c:v>
                </c:pt>
                <c:pt idx="4">
                  <c:v>Cuajimalpa</c:v>
                </c:pt>
                <c:pt idx="5">
                  <c:v>Cuauhtémoc</c:v>
                </c:pt>
                <c:pt idx="6">
                  <c:v>Gustavo A. Madero</c:v>
                </c:pt>
                <c:pt idx="7">
                  <c:v>Iztacalco</c:v>
                </c:pt>
                <c:pt idx="8">
                  <c:v>Iztapalapa</c:v>
                </c:pt>
                <c:pt idx="9">
                  <c:v>Magdalena Contreras</c:v>
                </c:pt>
                <c:pt idx="10">
                  <c:v>Miguel Hidalgo</c:v>
                </c:pt>
                <c:pt idx="11">
                  <c:v>Milpa Alta</c:v>
                </c:pt>
                <c:pt idx="12">
                  <c:v>Tláhuac</c:v>
                </c:pt>
                <c:pt idx="13">
                  <c:v>Tlalpan</c:v>
                </c:pt>
                <c:pt idx="14">
                  <c:v>Venustiano Carranza</c:v>
                </c:pt>
                <c:pt idx="15">
                  <c:v>Xochimilco</c:v>
                </c:pt>
              </c:strCache>
            </c:strRef>
          </c:cat>
          <c:val>
            <c:numRef>
              <c:f>'5.6-5.7'!$O$7:$O$22</c:f>
              <c:numCache>
                <c:formatCode>#,##0</c:formatCode>
                <c:ptCount val="16"/>
                <c:pt idx="0">
                  <c:v>182</c:v>
                </c:pt>
                <c:pt idx="1">
                  <c:v>233</c:v>
                </c:pt>
                <c:pt idx="2">
                  <c:v>410</c:v>
                </c:pt>
                <c:pt idx="3">
                  <c:v>283</c:v>
                </c:pt>
                <c:pt idx="4">
                  <c:v>49</c:v>
                </c:pt>
                <c:pt idx="5">
                  <c:v>93</c:v>
                </c:pt>
                <c:pt idx="6">
                  <c:v>265</c:v>
                </c:pt>
                <c:pt idx="7">
                  <c:v>163</c:v>
                </c:pt>
                <c:pt idx="8">
                  <c:v>430</c:v>
                </c:pt>
                <c:pt idx="9">
                  <c:v>77</c:v>
                </c:pt>
                <c:pt idx="10">
                  <c:v>182</c:v>
                </c:pt>
                <c:pt idx="11">
                  <c:v>141</c:v>
                </c:pt>
                <c:pt idx="12">
                  <c:v>216</c:v>
                </c:pt>
                <c:pt idx="13">
                  <c:v>336</c:v>
                </c:pt>
                <c:pt idx="14">
                  <c:v>74</c:v>
                </c:pt>
                <c:pt idx="15">
                  <c:v>248</c:v>
                </c:pt>
              </c:numCache>
            </c:numRef>
          </c:val>
        </c:ser>
        <c:dLbls>
          <c:showLegendKey val="0"/>
          <c:showVal val="0"/>
          <c:showCatName val="0"/>
          <c:showSerName val="0"/>
          <c:showPercent val="0"/>
          <c:showBubbleSize val="0"/>
        </c:dLbls>
        <c:gapWidth val="150"/>
        <c:axId val="99076352"/>
        <c:axId val="99086336"/>
      </c:barChart>
      <c:catAx>
        <c:axId val="9907635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lang="es-MX" sz="550" b="0" i="0" u="none" strike="noStrike" baseline="0">
                <a:solidFill>
                  <a:srgbClr val="000000"/>
                </a:solidFill>
                <a:latin typeface="ClassicalSans" pitchFamily="2" charset="0"/>
                <a:ea typeface="Arial"/>
                <a:cs typeface="Arial"/>
              </a:defRPr>
            </a:pPr>
            <a:endParaRPr lang="es-MX"/>
          </a:p>
        </c:txPr>
        <c:crossAx val="99086336"/>
        <c:crosses val="autoZero"/>
        <c:auto val="1"/>
        <c:lblAlgn val="ctr"/>
        <c:lblOffset val="100"/>
        <c:noMultiLvlLbl val="0"/>
      </c:catAx>
      <c:valAx>
        <c:axId val="99086336"/>
        <c:scaling>
          <c:orientation val="minMax"/>
        </c:scaling>
        <c:delete val="0"/>
        <c:axPos val="l"/>
        <c:majorGridlines>
          <c:spPr>
            <a:ln w="3175">
              <a:solidFill>
                <a:srgbClr val="808080"/>
              </a:solidFill>
              <a:prstDash val="sysDot"/>
            </a:ln>
          </c:spPr>
        </c:majorGridlines>
        <c:numFmt formatCode="#,##0" sourceLinked="1"/>
        <c:majorTickMark val="out"/>
        <c:minorTickMark val="none"/>
        <c:tickLblPos val="nextTo"/>
        <c:spPr>
          <a:ln w="3175">
            <a:solidFill>
              <a:srgbClr val="808080"/>
            </a:solidFill>
            <a:prstDash val="solid"/>
          </a:ln>
        </c:spPr>
        <c:txPr>
          <a:bodyPr/>
          <a:lstStyle/>
          <a:p>
            <a:pPr>
              <a:defRPr lang="es-ES" sz="600">
                <a:latin typeface="ClassicalSans" pitchFamily="2" charset="0"/>
                <a:cs typeface="Arial" pitchFamily="34" charset="0"/>
              </a:defRPr>
            </a:pPr>
            <a:endParaRPr lang="es-MX"/>
          </a:p>
        </c:txPr>
        <c:crossAx val="99076352"/>
        <c:crosses val="autoZero"/>
        <c:crossBetween val="between"/>
      </c:valAx>
      <c:spPr>
        <a:noFill/>
        <a:ln w="25400">
          <a:noFill/>
        </a:ln>
      </c:spPr>
    </c:plotArea>
    <c:legend>
      <c:legendPos val="r"/>
      <c:layout>
        <c:manualLayout>
          <c:xMode val="edge"/>
          <c:yMode val="edge"/>
          <c:x val="0.20792079207920791"/>
          <c:y val="0.87826335559147362"/>
          <c:w val="0.58415841584158412"/>
          <c:h val="8.4058208951000635E-2"/>
        </c:manualLayout>
      </c:layout>
      <c:overlay val="0"/>
      <c:spPr>
        <a:noFill/>
        <a:ln w="25400">
          <a:noFill/>
        </a:ln>
      </c:spPr>
      <c:txPr>
        <a:bodyPr/>
        <a:lstStyle/>
        <a:p>
          <a:pPr>
            <a:defRPr lang="es-ES" sz="600"/>
          </a:pPr>
          <a:endParaRPr lang="es-MX"/>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es-MX"/>
    </a:p>
  </c:txPr>
  <c:printSettings>
    <c:headerFooter alignWithMargins="0"/>
    <c:pageMargins b="0.75000000000001255" l="0.70000000000000162" r="0.70000000000000162" t="0.75000000000001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83369364723621"/>
          <c:y val="7.9136805555555551E-2"/>
          <c:w val="0.58647203104649659"/>
          <c:h val="0.88003968253968912"/>
        </c:manualLayout>
      </c:layout>
      <c:pieChart>
        <c:varyColors val="1"/>
        <c:ser>
          <c:idx val="0"/>
          <c:order val="0"/>
          <c:explosion val="25"/>
          <c:dPt>
            <c:idx val="0"/>
            <c:bubble3D val="0"/>
            <c:spPr>
              <a:solidFill>
                <a:schemeClr val="bg1">
                  <a:lumMod val="65000"/>
                </a:schemeClr>
              </a:solidFill>
            </c:spPr>
          </c:dPt>
          <c:dPt>
            <c:idx val="1"/>
            <c:bubble3D val="0"/>
            <c:spPr>
              <a:solidFill>
                <a:schemeClr val="accent2">
                  <a:lumMod val="40000"/>
                  <a:lumOff val="60000"/>
                </a:schemeClr>
              </a:solidFill>
            </c:spPr>
          </c:dPt>
          <c:dLbls>
            <c:delete val="1"/>
          </c:dLbls>
          <c:cat>
            <c:strRef>
              <c:f>'5.8-5.9'!$I$7:$J$7</c:f>
              <c:strCache>
                <c:ptCount val="2"/>
                <c:pt idx="0">
                  <c:v>Hombres</c:v>
                </c:pt>
                <c:pt idx="1">
                  <c:v>Mujeres</c:v>
                </c:pt>
              </c:strCache>
            </c:strRef>
          </c:cat>
          <c:val>
            <c:numRef>
              <c:f>'5.8-5.9'!$I$8:$J$8</c:f>
              <c:numCache>
                <c:formatCode>General</c:formatCode>
                <c:ptCount val="2"/>
                <c:pt idx="0">
                  <c:v>2190</c:v>
                </c:pt>
                <c:pt idx="1">
                  <c:v>3892</c:v>
                </c:pt>
              </c:numCache>
            </c:numRef>
          </c:val>
        </c:ser>
        <c:ser>
          <c:idx val="1"/>
          <c:order val="1"/>
          <c:explosion val="25"/>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'5.8-5.9'!$I$7:$J$7</c:f>
              <c:strCache>
                <c:ptCount val="2"/>
                <c:pt idx="0">
                  <c:v>Hombres</c:v>
                </c:pt>
                <c:pt idx="1">
                  <c:v>Mujeres</c:v>
                </c:pt>
              </c:strCache>
            </c:strRef>
          </c:cat>
          <c:val>
            <c:numRef>
              <c:f>'5.8-5.9'!$I$9:$J$9</c:f>
              <c:numCache>
                <c:formatCode>0%</c:formatCode>
                <c:ptCount val="2"/>
                <c:pt idx="0">
                  <c:v>0.36007892140743175</c:v>
                </c:pt>
                <c:pt idx="1">
                  <c:v>0.63992107859256819</c:v>
                </c:pt>
              </c:numCache>
            </c:numRef>
          </c:val>
        </c:ser>
        <c:dLbls>
          <c:showLegendKey val="0"/>
          <c:showVal val="0"/>
          <c:showCatName val="0"/>
          <c:showSerName val="0"/>
          <c:showPercent val="1"/>
          <c:showBubbleSize val="0"/>
          <c:showLeaderLines val="0"/>
        </c:dLbls>
        <c:firstSliceAng val="0"/>
      </c:pieChart>
    </c:plotArea>
    <c:legend>
      <c:legendPos val="r"/>
      <c:layout>
        <c:manualLayout>
          <c:xMode val="edge"/>
          <c:yMode val="edge"/>
          <c:x val="0.24010234237093314"/>
          <c:y val="0.89267738095238058"/>
          <c:w val="0.53701832821744167"/>
          <c:h val="8.6510317460317454E-2"/>
        </c:manualLayout>
      </c:layout>
      <c:overlay val="0"/>
      <c:txPr>
        <a:bodyPr/>
        <a:lstStyle/>
        <a:p>
          <a:pPr>
            <a:defRPr lang="es-MX" sz="700">
              <a:latin typeface="ClassicalSans" pitchFamily="2" charset="0"/>
            </a:defRPr>
          </a:pPr>
          <a:endParaRPr lang="es-MX"/>
        </a:p>
      </c:txPr>
    </c:legend>
    <c:plotVisOnly val="1"/>
    <c:dispBlanksAs val="zero"/>
    <c:showDLblsOverMax val="0"/>
  </c:chart>
  <c:spPr>
    <a:ln>
      <a:noFill/>
    </a:ln>
  </c:spPr>
  <c:printSettings>
    <c:headerFooter/>
    <c:pageMargins b="0.75000000000000588" l="0.70000000000000062" r="0.70000000000000062" t="0.750000000000005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91137566137794"/>
          <c:y val="9.7013888888888886E-2"/>
          <c:w val="0.6308730158730228"/>
          <c:h val="0.82802083333334286"/>
        </c:manualLayout>
      </c:layout>
      <c:pieChart>
        <c:varyColors val="1"/>
        <c:ser>
          <c:idx val="0"/>
          <c:order val="0"/>
          <c:explosion val="25"/>
          <c:dPt>
            <c:idx val="0"/>
            <c:bubble3D val="0"/>
            <c:spPr>
              <a:solidFill>
                <a:schemeClr val="bg1">
                  <a:lumMod val="65000"/>
                </a:schemeClr>
              </a:solidFill>
            </c:spPr>
          </c:dPt>
          <c:dPt>
            <c:idx val="1"/>
            <c:bubble3D val="0"/>
            <c:spPr>
              <a:solidFill>
                <a:schemeClr val="accent2">
                  <a:lumMod val="40000"/>
                  <a:lumOff val="60000"/>
                </a:schemeClr>
              </a:solidFill>
            </c:spPr>
          </c:dPt>
          <c:dLbls>
            <c:delete val="1"/>
          </c:dLbls>
          <c:cat>
            <c:strRef>
              <c:f>'5.8-5.9'!$I$37:$J$37</c:f>
              <c:strCache>
                <c:ptCount val="2"/>
                <c:pt idx="0">
                  <c:v>Hombres </c:v>
                </c:pt>
                <c:pt idx="1">
                  <c:v>Mujeres</c:v>
                </c:pt>
              </c:strCache>
            </c:strRef>
          </c:cat>
          <c:val>
            <c:numRef>
              <c:f>'5.8-5.9'!$I$38:$J$38</c:f>
              <c:numCache>
                <c:formatCode>#,##0</c:formatCode>
                <c:ptCount val="2"/>
                <c:pt idx="0">
                  <c:v>2195</c:v>
                </c:pt>
                <c:pt idx="1">
                  <c:v>3738</c:v>
                </c:pt>
              </c:numCache>
            </c:numRef>
          </c:val>
        </c:ser>
        <c:ser>
          <c:idx val="1"/>
          <c:order val="1"/>
          <c:explosion val="25"/>
          <c:dLbls>
            <c:spPr>
              <a:noFill/>
              <a:ln>
                <a:noFill/>
              </a:ln>
              <a:effectLst/>
            </c:spPr>
            <c:txPr>
              <a:bodyPr/>
              <a:lstStyle/>
              <a:p>
                <a:pPr>
                  <a:defRPr lang="es-MX"/>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f>'5.8-5.9'!$I$37:$J$37</c:f>
              <c:strCache>
                <c:ptCount val="2"/>
                <c:pt idx="0">
                  <c:v>Hombres </c:v>
                </c:pt>
                <c:pt idx="1">
                  <c:v>Mujeres</c:v>
                </c:pt>
              </c:strCache>
            </c:strRef>
          </c:cat>
          <c:val>
            <c:numRef>
              <c:f>'5.8-5.9'!$I$39:$J$39</c:f>
              <c:numCache>
                <c:formatCode>0%</c:formatCode>
                <c:ptCount val="2"/>
                <c:pt idx="0">
                  <c:v>0.36996460475307602</c:v>
                </c:pt>
                <c:pt idx="1">
                  <c:v>0.63003539524692398</c:v>
                </c:pt>
              </c:numCache>
            </c:numRef>
          </c:val>
        </c:ser>
        <c:dLbls>
          <c:showLegendKey val="0"/>
          <c:showVal val="1"/>
          <c:showCatName val="0"/>
          <c:showSerName val="0"/>
          <c:showPercent val="0"/>
          <c:showBubbleSize val="0"/>
          <c:showLeaderLines val="0"/>
        </c:dLbls>
        <c:firstSliceAng val="0"/>
      </c:pieChart>
    </c:plotArea>
    <c:legend>
      <c:legendPos val="r"/>
      <c:layout>
        <c:manualLayout>
          <c:xMode val="edge"/>
          <c:yMode val="edge"/>
          <c:x val="0.19242619047619336"/>
          <c:y val="0.90091909722222219"/>
          <c:w val="0.65638333333333365"/>
          <c:h val="7.5696527777777772E-2"/>
        </c:manualLayout>
      </c:layout>
      <c:overlay val="0"/>
      <c:txPr>
        <a:bodyPr/>
        <a:lstStyle/>
        <a:p>
          <a:pPr>
            <a:defRPr lang="es-MX" sz="700">
              <a:latin typeface="ClassicalSans" pitchFamily="2" charset="0"/>
            </a:defRPr>
          </a:pPr>
          <a:endParaRPr lang="es-MX"/>
        </a:p>
      </c:txPr>
    </c:legend>
    <c:plotVisOnly val="1"/>
    <c:dispBlanksAs val="zero"/>
    <c:showDLblsOverMax val="0"/>
  </c:chart>
  <c:spPr>
    <a:ln>
      <a:noFill/>
    </a:ln>
  </c:spPr>
  <c:printSettings>
    <c:headerFooter/>
    <c:pageMargins b="0.75000000000000588" l="0.70000000000000062" r="0.70000000000000062" t="0.750000000000005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0264067601305953E-2"/>
          <c:y val="4.6197089947089973E-2"/>
          <c:w val="0.88737820882145757"/>
          <c:h val="0.7787176602924637"/>
        </c:manualLayout>
      </c:layout>
      <c:barChart>
        <c:barDir val="col"/>
        <c:grouping val="clustered"/>
        <c:varyColors val="0"/>
        <c:ser>
          <c:idx val="0"/>
          <c:order val="0"/>
          <c:spPr>
            <a:solidFill>
              <a:schemeClr val="bg1">
                <a:lumMod val="65000"/>
              </a:schemeClr>
            </a:solidFill>
          </c:spPr>
          <c:invertIfNegative val="0"/>
          <c:dLbls>
            <c:delete val="1"/>
          </c:dLbls>
          <c:cat>
            <c:numRef>
              <c:f>'5.11'!$L$9:$L$20</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'5.11'!$M$9:$M$20</c:f>
              <c:numCache>
                <c:formatCode>#,##0</c:formatCode>
                <c:ptCount val="12"/>
                <c:pt idx="0">
                  <c:v>16255</c:v>
                </c:pt>
                <c:pt idx="1">
                  <c:v>28320</c:v>
                </c:pt>
                <c:pt idx="2">
                  <c:v>23872</c:v>
                </c:pt>
                <c:pt idx="3">
                  <c:v>25683</c:v>
                </c:pt>
                <c:pt idx="4">
                  <c:v>20592</c:v>
                </c:pt>
                <c:pt idx="5">
                  <c:v>16443</c:v>
                </c:pt>
                <c:pt idx="6">
                  <c:v>16851</c:v>
                </c:pt>
                <c:pt idx="7">
                  <c:v>14006</c:v>
                </c:pt>
                <c:pt idx="8">
                  <c:v>19130</c:v>
                </c:pt>
                <c:pt idx="9">
                  <c:v>21753</c:v>
                </c:pt>
                <c:pt idx="10">
                  <c:v>16983</c:v>
                </c:pt>
                <c:pt idx="11">
                  <c:v>5903</c:v>
                </c:pt>
              </c:numCache>
            </c:numRef>
          </c:val>
        </c:ser>
        <c:dLbls>
          <c:showLegendKey val="0"/>
          <c:showVal val="1"/>
          <c:showCatName val="0"/>
          <c:showSerName val="0"/>
          <c:showPercent val="0"/>
          <c:showBubbleSize val="0"/>
        </c:dLbls>
        <c:gapWidth val="150"/>
        <c:axId val="99631872"/>
        <c:axId val="99633408"/>
      </c:barChart>
      <c:catAx>
        <c:axId val="99631872"/>
        <c:scaling>
          <c:orientation val="minMax"/>
        </c:scaling>
        <c:delete val="1"/>
        <c:axPos val="b"/>
        <c:numFmt formatCode="General" sourceLinked="1"/>
        <c:majorTickMark val="out"/>
        <c:minorTickMark val="none"/>
        <c:tickLblPos val="none"/>
        <c:crossAx val="99633408"/>
        <c:crosses val="autoZero"/>
        <c:auto val="1"/>
        <c:lblAlgn val="ctr"/>
        <c:lblOffset val="100"/>
        <c:noMultiLvlLbl val="0"/>
      </c:catAx>
      <c:valAx>
        <c:axId val="99633408"/>
        <c:scaling>
          <c:orientation val="minMax"/>
        </c:scaling>
        <c:delete val="0"/>
        <c:axPos val="l"/>
        <c:majorGridlines>
          <c:spPr>
            <a:ln>
              <a:prstDash val="sysDot"/>
            </a:ln>
          </c:spPr>
        </c:majorGridlines>
        <c:numFmt formatCode="#,##0" sourceLinked="1"/>
        <c:majorTickMark val="out"/>
        <c:minorTickMark val="none"/>
        <c:tickLblPos val="nextTo"/>
        <c:crossAx val="99631872"/>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solidFill>
            <a:sysClr val="windowText" lastClr="000000"/>
          </a:solidFill>
        </a:defRPr>
      </a:pPr>
      <a:endParaRPr lang="es-MX"/>
    </a:p>
  </c:txPr>
  <c:printSettings>
    <c:headerFooter/>
    <c:pageMargins b="0.75000000000000566" l="0.70000000000000062" r="0.70000000000000062" t="0.75000000000000566" header="0.30000000000000032" footer="0.30000000000000032"/>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320490</xdr:colOff>
      <xdr:row>27</xdr:row>
      <xdr:rowOff>582706</xdr:rowOff>
    </xdr:from>
    <xdr:to>
      <xdr:col>10</xdr:col>
      <xdr:colOff>268941</xdr:colOff>
      <xdr:row>29</xdr:row>
      <xdr:rowOff>26895</xdr:rowOff>
    </xdr:to>
    <xdr:sp macro="" textlink="">
      <xdr:nvSpPr>
        <xdr:cNvPr id="2" name="1 CuadroTexto"/>
        <xdr:cNvSpPr txBox="1"/>
      </xdr:nvSpPr>
      <xdr:spPr>
        <a:xfrm>
          <a:off x="4641478" y="5540188"/>
          <a:ext cx="2575110" cy="104887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t>ATENTAMENTE</a:t>
          </a:r>
        </a:p>
        <a:p>
          <a:pPr algn="ctr"/>
          <a:endParaRPr lang="es-ES" sz="1100" b="1"/>
        </a:p>
        <a:p>
          <a:pPr algn="ctr"/>
          <a:endParaRPr lang="es-ES" sz="1100" b="1"/>
        </a:p>
        <a:p>
          <a:pPr algn="ctr"/>
          <a:r>
            <a:rPr lang="es-ES" sz="1100" b="1"/>
            <a:t>_______________________________</a:t>
          </a:r>
        </a:p>
        <a:p>
          <a:pPr algn="ctr"/>
          <a:r>
            <a:rPr lang="es-ES" sz="1100" b="1"/>
            <a:t>L.A.</a:t>
          </a:r>
          <a:r>
            <a:rPr lang="es-ES" sz="1100" b="1" baseline="0"/>
            <a:t> ELÍAS DE JESÚS MARZUCA SÁNCHEZ</a:t>
          </a:r>
          <a:endParaRPr lang="es-ES" sz="1100" b="1"/>
        </a:p>
      </xdr:txBody>
    </xdr:sp>
    <xdr:clientData/>
  </xdr:twoCellAnchor>
  <xdr:twoCellAnchor>
    <xdr:from>
      <xdr:col>24</xdr:col>
      <xdr:colOff>454960</xdr:colOff>
      <xdr:row>27</xdr:row>
      <xdr:rowOff>562535</xdr:rowOff>
    </xdr:from>
    <xdr:to>
      <xdr:col>29</xdr:col>
      <xdr:colOff>242047</xdr:colOff>
      <xdr:row>29</xdr:row>
      <xdr:rowOff>62752</xdr:rowOff>
    </xdr:to>
    <xdr:sp macro="" textlink="">
      <xdr:nvSpPr>
        <xdr:cNvPr id="3" name="2 CuadroTexto"/>
        <xdr:cNvSpPr txBox="1"/>
      </xdr:nvSpPr>
      <xdr:spPr>
        <a:xfrm>
          <a:off x="14816419" y="5520017"/>
          <a:ext cx="2557181" cy="11049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t>ATENTAMENTE</a:t>
          </a:r>
        </a:p>
        <a:p>
          <a:pPr algn="ctr"/>
          <a:endParaRPr lang="es-ES" sz="1100" b="1"/>
        </a:p>
        <a:p>
          <a:pPr algn="ctr"/>
          <a:endParaRPr lang="es-ES" sz="1100" b="1"/>
        </a:p>
        <a:p>
          <a:pPr algn="ctr"/>
          <a:r>
            <a:rPr lang="es-ES" sz="1100" b="1"/>
            <a:t>_______________________________</a:t>
          </a:r>
        </a:p>
        <a:p>
          <a:pPr algn="ctr"/>
          <a:r>
            <a:rPr lang="es-ES" sz="1100" b="1"/>
            <a:t>L.A.</a:t>
          </a:r>
          <a:r>
            <a:rPr lang="es-ES" sz="1100" b="1" baseline="0"/>
            <a:t> ELÍAS DE JESÚS MARZUCA SÁNCHEZ</a:t>
          </a:r>
          <a:endParaRPr lang="es-ES" sz="1100" b="1"/>
        </a:p>
      </xdr:txBody>
    </xdr:sp>
    <xdr:clientData/>
  </xdr:twoCellAnchor>
  <xdr:twoCellAnchor>
    <xdr:from>
      <xdr:col>45</xdr:col>
      <xdr:colOff>33619</xdr:colOff>
      <xdr:row>27</xdr:row>
      <xdr:rowOff>437028</xdr:rowOff>
    </xdr:from>
    <xdr:to>
      <xdr:col>55</xdr:col>
      <xdr:colOff>466165</xdr:colOff>
      <xdr:row>28</xdr:row>
      <xdr:rowOff>125504</xdr:rowOff>
    </xdr:to>
    <xdr:sp macro="" textlink="">
      <xdr:nvSpPr>
        <xdr:cNvPr id="4" name="2 CuadroTexto"/>
        <xdr:cNvSpPr txBox="1"/>
      </xdr:nvSpPr>
      <xdr:spPr>
        <a:xfrm>
          <a:off x="22597784" y="5394510"/>
          <a:ext cx="2557181" cy="11049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t>ATENTAMENTE</a:t>
          </a:r>
        </a:p>
        <a:p>
          <a:pPr algn="ctr"/>
          <a:endParaRPr lang="es-ES" sz="1100" b="1"/>
        </a:p>
        <a:p>
          <a:pPr algn="ctr"/>
          <a:endParaRPr lang="es-ES" sz="1100" b="1"/>
        </a:p>
        <a:p>
          <a:pPr algn="ctr"/>
          <a:r>
            <a:rPr lang="es-ES" sz="1100" b="1"/>
            <a:t>_______________________________</a:t>
          </a:r>
        </a:p>
        <a:p>
          <a:pPr algn="ctr"/>
          <a:r>
            <a:rPr lang="es-ES" sz="1100" b="1"/>
            <a:t>L.A.</a:t>
          </a:r>
          <a:r>
            <a:rPr lang="es-ES" sz="1100" b="1" baseline="0"/>
            <a:t> ELÍAS DE JESÚS MARZUCA SÁNCHEZ</a:t>
          </a:r>
          <a:endParaRPr lang="es-E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123826</xdr:colOff>
      <xdr:row>5</xdr:row>
      <xdr:rowOff>228599</xdr:rowOff>
    </xdr:from>
    <xdr:to>
      <xdr:col>29</xdr:col>
      <xdr:colOff>276225</xdr:colOff>
      <xdr:row>23</xdr:row>
      <xdr:rowOff>209550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56335</xdr:colOff>
      <xdr:row>25</xdr:row>
      <xdr:rowOff>788282</xdr:rowOff>
    </xdr:from>
    <xdr:to>
      <xdr:col>8</xdr:col>
      <xdr:colOff>251928</xdr:colOff>
      <xdr:row>31</xdr:row>
      <xdr:rowOff>123570</xdr:rowOff>
    </xdr:to>
    <xdr:sp macro="" textlink="">
      <xdr:nvSpPr>
        <xdr:cNvPr id="2" name="1 CuadroTexto"/>
        <xdr:cNvSpPr txBox="1"/>
      </xdr:nvSpPr>
      <xdr:spPr>
        <a:xfrm>
          <a:off x="1553441" y="5494753"/>
          <a:ext cx="3369099" cy="106547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900" b="1"/>
            <a:t>ATENTAMENTE</a:t>
          </a:r>
        </a:p>
        <a:p>
          <a:pPr algn="ctr"/>
          <a:endParaRPr lang="es-ES" sz="900" b="1"/>
        </a:p>
        <a:p>
          <a:pPr algn="ctr"/>
          <a:endParaRPr lang="es-ES" sz="900" b="1"/>
        </a:p>
        <a:p>
          <a:pPr algn="ctr"/>
          <a:r>
            <a:rPr lang="es-ES" sz="900" b="1"/>
            <a:t>_______________________________</a:t>
          </a:r>
        </a:p>
        <a:p>
          <a:pPr algn="ctr"/>
          <a:r>
            <a:rPr lang="es-ES" sz="900" b="1"/>
            <a:t>L.A.</a:t>
          </a:r>
          <a:r>
            <a:rPr lang="es-ES" sz="900" b="1" baseline="0"/>
            <a:t> ELÍAS DE JESÚS MARZUCA SÁNCHEZ</a:t>
          </a:r>
          <a:endParaRPr lang="es-ES" sz="900" b="1"/>
        </a:p>
      </xdr:txBody>
    </xdr:sp>
    <xdr:clientData/>
  </xdr:twoCellAnchor>
  <xdr:twoCellAnchor>
    <xdr:from>
      <xdr:col>19</xdr:col>
      <xdr:colOff>386184</xdr:colOff>
      <xdr:row>25</xdr:row>
      <xdr:rowOff>268531</xdr:rowOff>
    </xdr:from>
    <xdr:to>
      <xdr:col>24</xdr:col>
      <xdr:colOff>230840</xdr:colOff>
      <xdr:row>27</xdr:row>
      <xdr:rowOff>136708</xdr:rowOff>
    </xdr:to>
    <xdr:sp macro="" textlink="">
      <xdr:nvSpPr>
        <xdr:cNvPr id="3" name="2 CuadroTexto"/>
        <xdr:cNvSpPr txBox="1"/>
      </xdr:nvSpPr>
      <xdr:spPr>
        <a:xfrm>
          <a:off x="10874890" y="4975002"/>
          <a:ext cx="2489244" cy="84533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900" b="1"/>
            <a:t>ATENTAMENTE</a:t>
          </a:r>
        </a:p>
        <a:p>
          <a:pPr algn="ctr"/>
          <a:endParaRPr lang="es-ES" sz="900" b="1"/>
        </a:p>
        <a:p>
          <a:pPr algn="ctr"/>
          <a:endParaRPr lang="es-ES" sz="900" b="1"/>
        </a:p>
        <a:p>
          <a:pPr algn="ctr"/>
          <a:r>
            <a:rPr lang="es-ES" sz="900" b="1"/>
            <a:t>_______________________________</a:t>
          </a:r>
        </a:p>
        <a:p>
          <a:pPr algn="ctr"/>
          <a:r>
            <a:rPr lang="es-ES" sz="900" b="1"/>
            <a:t>L.A.</a:t>
          </a:r>
          <a:r>
            <a:rPr lang="es-ES" sz="900" b="1" baseline="0"/>
            <a:t> ELÍAS DE JESÚS MARZUCA SÁNCHEZ</a:t>
          </a:r>
          <a:endParaRPr lang="es-ES" sz="900" b="1"/>
        </a:p>
      </xdr:txBody>
    </xdr:sp>
    <xdr:clientData/>
  </xdr:twoCellAnchor>
  <xdr:twoCellAnchor>
    <xdr:from>
      <xdr:col>42</xdr:col>
      <xdr:colOff>171032</xdr:colOff>
      <xdr:row>25</xdr:row>
      <xdr:rowOff>411967</xdr:rowOff>
    </xdr:from>
    <xdr:to>
      <xdr:col>46</xdr:col>
      <xdr:colOff>159123</xdr:colOff>
      <xdr:row>28</xdr:row>
      <xdr:rowOff>91886</xdr:rowOff>
    </xdr:to>
    <xdr:sp macro="" textlink="">
      <xdr:nvSpPr>
        <xdr:cNvPr id="4" name="2 CuadroTexto"/>
        <xdr:cNvSpPr txBox="1"/>
      </xdr:nvSpPr>
      <xdr:spPr>
        <a:xfrm>
          <a:off x="19758914" y="5118438"/>
          <a:ext cx="2489244" cy="84533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900" b="1"/>
            <a:t>ATENTAMENTE</a:t>
          </a:r>
        </a:p>
        <a:p>
          <a:pPr algn="ctr"/>
          <a:endParaRPr lang="es-ES" sz="900" b="1"/>
        </a:p>
        <a:p>
          <a:pPr algn="ctr"/>
          <a:endParaRPr lang="es-ES" sz="900" b="1"/>
        </a:p>
        <a:p>
          <a:pPr algn="ctr"/>
          <a:r>
            <a:rPr lang="es-ES" sz="900" b="1"/>
            <a:t>_______________________________</a:t>
          </a:r>
        </a:p>
        <a:p>
          <a:pPr algn="ctr"/>
          <a:r>
            <a:rPr lang="es-ES" sz="900" b="1"/>
            <a:t>L.A.</a:t>
          </a:r>
          <a:r>
            <a:rPr lang="es-ES" sz="900" b="1" baseline="0"/>
            <a:t> ELÍAS DE JESÚS MARZUCA SÁNCHEZ</a:t>
          </a:r>
          <a:endParaRPr lang="es-ES" sz="9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181841</xdr:colOff>
      <xdr:row>25</xdr:row>
      <xdr:rowOff>779318</xdr:rowOff>
    </xdr:from>
    <xdr:to>
      <xdr:col>10</xdr:col>
      <xdr:colOff>0</xdr:colOff>
      <xdr:row>31</xdr:row>
      <xdr:rowOff>114606</xdr:rowOff>
    </xdr:to>
    <xdr:sp macro="" textlink="">
      <xdr:nvSpPr>
        <xdr:cNvPr id="2" name="1 CuadroTexto"/>
        <xdr:cNvSpPr txBox="1"/>
      </xdr:nvSpPr>
      <xdr:spPr>
        <a:xfrm>
          <a:off x="4210916" y="5541818"/>
          <a:ext cx="3281693" cy="107836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900" b="1"/>
            <a:t>ATENTAMENTE</a:t>
          </a:r>
        </a:p>
        <a:p>
          <a:pPr algn="ctr"/>
          <a:endParaRPr lang="es-ES" sz="900" b="1"/>
        </a:p>
        <a:p>
          <a:pPr algn="ctr"/>
          <a:endParaRPr lang="es-ES" sz="900" b="1"/>
        </a:p>
        <a:p>
          <a:pPr algn="ctr"/>
          <a:r>
            <a:rPr lang="es-ES" sz="900" b="1"/>
            <a:t>_______________________________</a:t>
          </a:r>
        </a:p>
        <a:p>
          <a:pPr algn="ctr"/>
          <a:r>
            <a:rPr lang="es-ES" sz="900" b="1"/>
            <a:t>L.A.</a:t>
          </a:r>
          <a:r>
            <a:rPr lang="es-ES" sz="900" b="1" baseline="0"/>
            <a:t> ELÍAS DE JESÚS MARZUCA SÁNCHEZ</a:t>
          </a:r>
          <a:endParaRPr lang="es-ES" sz="9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68356</xdr:colOff>
      <xdr:row>3</xdr:row>
      <xdr:rowOff>48934</xdr:rowOff>
    </xdr:from>
    <xdr:to>
      <xdr:col>11</xdr:col>
      <xdr:colOff>6163</xdr:colOff>
      <xdr:row>24</xdr:row>
      <xdr:rowOff>179295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30</xdr:row>
      <xdr:rowOff>19050</xdr:rowOff>
    </xdr:from>
    <xdr:to>
      <xdr:col>8</xdr:col>
      <xdr:colOff>688500</xdr:colOff>
      <xdr:row>47</xdr:row>
      <xdr:rowOff>189750</xdr:rowOff>
    </xdr:to>
    <xdr:graphicFrame macro="">
      <xdr:nvGraphicFramePr>
        <xdr:cNvPr id="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xdr:row>
      <xdr:rowOff>9525</xdr:rowOff>
    </xdr:from>
    <xdr:to>
      <xdr:col>8</xdr:col>
      <xdr:colOff>660400</xdr:colOff>
      <xdr:row>20</xdr:row>
      <xdr:rowOff>180975</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701386</xdr:colOff>
      <xdr:row>50</xdr:row>
      <xdr:rowOff>60613</xdr:rowOff>
    </xdr:from>
    <xdr:to>
      <xdr:col>8</xdr:col>
      <xdr:colOff>179802</xdr:colOff>
      <xdr:row>53</xdr:row>
      <xdr:rowOff>182860</xdr:rowOff>
    </xdr:to>
    <xdr:sp macro="" textlink="">
      <xdr:nvSpPr>
        <xdr:cNvPr id="6" name="5 CuadroTexto"/>
        <xdr:cNvSpPr txBox="1"/>
      </xdr:nvSpPr>
      <xdr:spPr>
        <a:xfrm>
          <a:off x="2987386" y="10988386"/>
          <a:ext cx="3288416" cy="108340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900" b="1"/>
            <a:t>ATENTAMENTE</a:t>
          </a:r>
        </a:p>
        <a:p>
          <a:pPr algn="ctr"/>
          <a:endParaRPr lang="es-ES" sz="900" b="1"/>
        </a:p>
        <a:p>
          <a:pPr algn="ctr"/>
          <a:endParaRPr lang="es-ES" sz="900" b="1"/>
        </a:p>
        <a:p>
          <a:pPr algn="ctr"/>
          <a:endParaRPr lang="es-ES" sz="900" b="1"/>
        </a:p>
        <a:p>
          <a:pPr algn="ctr"/>
          <a:r>
            <a:rPr lang="es-ES" sz="900" b="1"/>
            <a:t>_______________________________</a:t>
          </a:r>
        </a:p>
        <a:p>
          <a:pPr algn="ctr"/>
          <a:r>
            <a:rPr lang="es-ES" sz="900" b="1"/>
            <a:t>L.</a:t>
          </a:r>
          <a:r>
            <a:rPr lang="es-ES" sz="900" b="1" baseline="0"/>
            <a:t> A</a:t>
          </a:r>
          <a:r>
            <a:rPr lang="es-ES" sz="900" b="1"/>
            <a:t>.</a:t>
          </a:r>
          <a:r>
            <a:rPr lang="es-ES" sz="900" b="1" baseline="0"/>
            <a:t> ELÍAS DE JESÚS MARZUCA SÁNCHEZ</a:t>
          </a:r>
          <a:endParaRPr lang="es-ES" sz="900" b="1"/>
        </a:p>
      </xdr:txBody>
    </xdr:sp>
    <xdr:clientData/>
  </xdr:twoCellAnchor>
  <xdr:twoCellAnchor>
    <xdr:from>
      <xdr:col>3</xdr:col>
      <xdr:colOff>593911</xdr:colOff>
      <xdr:row>23</xdr:row>
      <xdr:rowOff>235324</xdr:rowOff>
    </xdr:from>
    <xdr:to>
      <xdr:col>8</xdr:col>
      <xdr:colOff>72327</xdr:colOff>
      <xdr:row>26</xdr:row>
      <xdr:rowOff>24959</xdr:rowOff>
    </xdr:to>
    <xdr:sp macro="" textlink="">
      <xdr:nvSpPr>
        <xdr:cNvPr id="7" name="6 CuadroTexto"/>
        <xdr:cNvSpPr txBox="1"/>
      </xdr:nvSpPr>
      <xdr:spPr>
        <a:xfrm>
          <a:off x="2879911" y="5076265"/>
          <a:ext cx="3288416" cy="10783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900" b="1"/>
            <a:t>ATENTAMENTE</a:t>
          </a:r>
        </a:p>
        <a:p>
          <a:pPr algn="ctr"/>
          <a:endParaRPr lang="es-ES" sz="900" b="1"/>
        </a:p>
        <a:p>
          <a:pPr algn="ctr"/>
          <a:endParaRPr lang="es-ES" sz="900" b="1"/>
        </a:p>
        <a:p>
          <a:pPr algn="ctr"/>
          <a:endParaRPr lang="es-ES" sz="900" b="1"/>
        </a:p>
        <a:p>
          <a:pPr algn="ctr"/>
          <a:r>
            <a:rPr lang="es-ES" sz="900" b="1"/>
            <a:t>_______________________________</a:t>
          </a:r>
        </a:p>
        <a:p>
          <a:pPr algn="ctr"/>
          <a:r>
            <a:rPr lang="es-ES" sz="900" b="1"/>
            <a:t>L.A.</a:t>
          </a:r>
          <a:r>
            <a:rPr lang="es-ES" sz="900" b="1" baseline="0"/>
            <a:t> ELÍAS DE JESÚS MARZUCA SÁNCHEZ</a:t>
          </a:r>
          <a:endParaRPr lang="es-ES" sz="9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47625</xdr:colOff>
      <xdr:row>4</xdr:row>
      <xdr:rowOff>180975</xdr:rowOff>
    </xdr:from>
    <xdr:to>
      <xdr:col>7</xdr:col>
      <xdr:colOff>19050</xdr:colOff>
      <xdr:row>20</xdr:row>
      <xdr:rowOff>12975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723900</xdr:colOff>
      <xdr:row>32</xdr:row>
      <xdr:rowOff>9525</xdr:rowOff>
    </xdr:from>
    <xdr:to>
      <xdr:col>6</xdr:col>
      <xdr:colOff>693900</xdr:colOff>
      <xdr:row>47</xdr:row>
      <xdr:rowOff>32025</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561975</xdr:colOff>
      <xdr:row>3</xdr:row>
      <xdr:rowOff>57149</xdr:rowOff>
    </xdr:from>
    <xdr:to>
      <xdr:col>8</xdr:col>
      <xdr:colOff>714375</xdr:colOff>
      <xdr:row>24</xdr:row>
      <xdr:rowOff>57149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GDF\Datos%20de%20programa\Microsoft\Excel\Anexos%20dependencias\SEDUVI-ANEX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EDUVI%20INVI%20julio%20ANEX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uvi"/>
      <sheetName val="7.1"/>
      <sheetName val="7.2"/>
      <sheetName val="7.3"/>
      <sheetName val="7.4 "/>
      <sheetName val="7.6"/>
      <sheetName val="7.5"/>
      <sheetName val="7.7"/>
      <sheetName val="7.8"/>
      <sheetName val="7.9"/>
      <sheetName val="7.10"/>
      <sheetName val="7.11"/>
    </sheetNames>
    <sheetDataSet>
      <sheetData sheetId="0"/>
      <sheetData sheetId="1"/>
      <sheetData sheetId="2">
        <row r="8">
          <cell r="B8" t="str">
            <v>Alvaro Obregón</v>
          </cell>
        </row>
      </sheetData>
      <sheetData sheetId="3"/>
      <sheetData sheetId="4">
        <row r="6">
          <cell r="K6" t="str">
            <v>Alvaro Obregón</v>
          </cell>
        </row>
      </sheetData>
      <sheetData sheetId="5">
        <row r="6">
          <cell r="C6" t="str">
            <v>Mejoramiento de Vivienda</v>
          </cell>
        </row>
      </sheetData>
      <sheetData sheetId="6"/>
      <sheetData sheetId="7">
        <row r="5">
          <cell r="B5" t="str">
            <v>Alvaro Obregón</v>
          </cell>
        </row>
        <row r="6">
          <cell r="B6" t="str">
            <v>Azcapotzalco</v>
          </cell>
        </row>
        <row r="7">
          <cell r="B7" t="str">
            <v>Benito Juárez</v>
          </cell>
        </row>
        <row r="8">
          <cell r="B8" t="str">
            <v>Coyoacán</v>
          </cell>
        </row>
        <row r="9">
          <cell r="B9" t="str">
            <v>Cuajimalpa</v>
          </cell>
        </row>
        <row r="10">
          <cell r="B10" t="str">
            <v>Cuauhtémoc</v>
          </cell>
        </row>
        <row r="11">
          <cell r="B11" t="str">
            <v>Gustavo A. Madero</v>
          </cell>
        </row>
        <row r="12">
          <cell r="B12" t="str">
            <v>Iztacalco</v>
          </cell>
        </row>
        <row r="13">
          <cell r="B13" t="str">
            <v>Iztapalapa</v>
          </cell>
        </row>
        <row r="14">
          <cell r="B14" t="str">
            <v>Magdalena Contreras</v>
          </cell>
        </row>
        <row r="15">
          <cell r="B15" t="str">
            <v>Miguel Hidalgo</v>
          </cell>
        </row>
        <row r="16">
          <cell r="B16" t="str">
            <v>Milpa Alta</v>
          </cell>
        </row>
        <row r="17">
          <cell r="B17" t="str">
            <v>Tláhuac</v>
          </cell>
        </row>
        <row r="18">
          <cell r="B18" t="str">
            <v>Tlalpan</v>
          </cell>
        </row>
        <row r="19">
          <cell r="B19" t="str">
            <v>Venustiano Carranza</v>
          </cell>
        </row>
        <row r="20">
          <cell r="B20" t="str">
            <v>Xochimilco</v>
          </cell>
        </row>
      </sheetData>
      <sheetData sheetId="8">
        <row r="9">
          <cell r="K9" t="str">
            <v>Hombres</v>
          </cell>
        </row>
      </sheetData>
      <sheetData sheetId="9">
        <row r="11">
          <cell r="K11" t="str">
            <v>Hombres</v>
          </cell>
        </row>
      </sheetData>
      <sheetData sheetId="10"/>
      <sheetData sheetId="11">
        <row r="12">
          <cell r="L12">
            <v>2007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uvi"/>
      <sheetName val="7.1"/>
      <sheetName val="7.2"/>
      <sheetName val="7.3"/>
      <sheetName val="7.4 "/>
      <sheetName val="7.6"/>
      <sheetName val="7.5"/>
      <sheetName val="7.7"/>
      <sheetName val="7.8"/>
      <sheetName val="7.9"/>
      <sheetName val="7.10"/>
      <sheetName val="7.11"/>
    </sheetNames>
    <sheetDataSet>
      <sheetData sheetId="0" refreshError="1"/>
      <sheetData sheetId="1" refreshError="1"/>
      <sheetData sheetId="2" refreshError="1"/>
      <sheetData sheetId="3" refreshError="1"/>
      <sheetData sheetId="4" refreshError="1"/>
      <sheetData sheetId="5">
        <row r="8">
          <cell r="A8" t="str">
            <v>Alvaro Obregón</v>
          </cell>
        </row>
        <row r="9">
          <cell r="A9" t="str">
            <v>Azcapotzalco</v>
          </cell>
        </row>
        <row r="10">
          <cell r="A10" t="str">
            <v>Benito Juárez</v>
          </cell>
        </row>
        <row r="11">
          <cell r="A11" t="str">
            <v>Coyoacán</v>
          </cell>
        </row>
        <row r="12">
          <cell r="A12" t="str">
            <v>Cuajimalpa</v>
          </cell>
        </row>
        <row r="13">
          <cell r="A13" t="str">
            <v>Cuauhtémoc</v>
          </cell>
        </row>
        <row r="14">
          <cell r="A14" t="str">
            <v>Gustavo A. Madero</v>
          </cell>
        </row>
        <row r="15">
          <cell r="A15" t="str">
            <v>Iztacalco</v>
          </cell>
        </row>
        <row r="16">
          <cell r="A16" t="str">
            <v>Iztapalapa</v>
          </cell>
        </row>
        <row r="17">
          <cell r="A17" t="str">
            <v>Magdalena Contreras</v>
          </cell>
        </row>
        <row r="18">
          <cell r="A18" t="str">
            <v>Miguel Hidalgo</v>
          </cell>
        </row>
        <row r="19">
          <cell r="A19" t="str">
            <v>Milpa Alta</v>
          </cell>
        </row>
        <row r="20">
          <cell r="A20" t="str">
            <v>Tláhuac</v>
          </cell>
        </row>
        <row r="21">
          <cell r="A21" t="str">
            <v>Tlalpan</v>
          </cell>
        </row>
        <row r="22">
          <cell r="A22" t="str">
            <v>Venustiano Carranza</v>
          </cell>
        </row>
        <row r="23">
          <cell r="A23" t="str">
            <v>Xochimilco</v>
          </cell>
        </row>
      </sheetData>
      <sheetData sheetId="6" refreshError="1"/>
      <sheetData sheetId="7" refreshError="1"/>
      <sheetData sheetId="8" refreshError="1"/>
      <sheetData sheetId="9" refreshError="1"/>
      <sheetData sheetId="10" refreshError="1"/>
      <sheetData sheetId="11">
        <row r="12">
          <cell r="L12">
            <v>2007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3:X43"/>
  <sheetViews>
    <sheetView topLeftCell="F1" zoomScale="85" zoomScaleNormal="85" workbookViewId="0">
      <selection activeCell="D26" sqref="D26"/>
    </sheetView>
  </sheetViews>
  <sheetFormatPr baseColWidth="10" defaultColWidth="11.42578125" defaultRowHeight="15" customHeight="1"/>
  <cols>
    <col min="1" max="1" width="2.85546875" style="2" customWidth="1"/>
    <col min="2" max="2" width="19.28515625" style="2" customWidth="1"/>
    <col min="3" max="15" width="10" style="2" customWidth="1"/>
    <col min="16" max="16" width="7.5703125" style="2" customWidth="1"/>
    <col min="17" max="16384" width="11.42578125" style="2"/>
  </cols>
  <sheetData>
    <row r="3" spans="2:24" ht="15" customHeight="1">
      <c r="B3" s="203" t="s">
        <v>86</v>
      </c>
      <c r="C3" s="203"/>
      <c r="D3" s="203"/>
      <c r="E3" s="203"/>
      <c r="F3" s="203"/>
      <c r="G3" s="203"/>
      <c r="H3" s="203"/>
      <c r="I3" s="203"/>
      <c r="J3" s="203"/>
      <c r="K3" s="203"/>
      <c r="L3" s="203"/>
      <c r="M3" s="203"/>
      <c r="N3" s="203"/>
      <c r="O3" s="203"/>
      <c r="P3" s="203"/>
      <c r="Q3" s="203"/>
      <c r="R3" s="203"/>
      <c r="S3" s="203"/>
      <c r="T3" s="203"/>
      <c r="U3" s="203"/>
      <c r="V3" s="203"/>
      <c r="W3" s="203"/>
      <c r="X3" s="203"/>
    </row>
    <row r="5" spans="2:24" ht="3" customHeight="1">
      <c r="B5" s="4"/>
      <c r="C5" s="4"/>
      <c r="D5" s="4"/>
      <c r="E5" s="4"/>
      <c r="F5" s="4"/>
      <c r="G5" s="4"/>
      <c r="H5" s="4"/>
      <c r="I5" s="4"/>
      <c r="J5" s="4"/>
      <c r="K5" s="4"/>
      <c r="L5" s="4"/>
      <c r="M5" s="4"/>
      <c r="N5" s="4"/>
      <c r="O5" s="4"/>
      <c r="P5" s="4"/>
      <c r="Q5" s="4"/>
      <c r="R5" s="4"/>
      <c r="S5" s="4"/>
      <c r="T5" s="4"/>
      <c r="U5" s="4"/>
      <c r="V5" s="4"/>
      <c r="W5" s="204" t="s">
        <v>70</v>
      </c>
      <c r="X5" s="204"/>
    </row>
    <row r="6" spans="2:24" ht="15" customHeight="1">
      <c r="B6" s="4"/>
      <c r="C6" s="206">
        <v>2008</v>
      </c>
      <c r="D6" s="206"/>
      <c r="E6" s="206"/>
      <c r="F6" s="206"/>
      <c r="G6" s="206"/>
      <c r="H6" s="209">
        <v>2009</v>
      </c>
      <c r="I6" s="209"/>
      <c r="J6" s="209"/>
      <c r="K6" s="209"/>
      <c r="L6" s="209"/>
      <c r="M6" s="206">
        <v>2010</v>
      </c>
      <c r="N6" s="206"/>
      <c r="O6" s="206"/>
      <c r="P6" s="206"/>
      <c r="Q6" s="206"/>
      <c r="R6" s="205">
        <v>2011</v>
      </c>
      <c r="S6" s="205"/>
      <c r="T6" s="205"/>
      <c r="U6" s="205"/>
      <c r="V6" s="205"/>
      <c r="W6" s="204"/>
      <c r="X6" s="204"/>
    </row>
    <row r="7" spans="2:24" s="28" customFormat="1" ht="18" customHeight="1">
      <c r="B7" s="58" t="s">
        <v>0</v>
      </c>
      <c r="C7" s="206" t="s">
        <v>2</v>
      </c>
      <c r="D7" s="206"/>
      <c r="E7" s="59" t="s">
        <v>3</v>
      </c>
      <c r="F7" s="207" t="s">
        <v>4</v>
      </c>
      <c r="G7" s="207"/>
      <c r="H7" s="206" t="s">
        <v>2</v>
      </c>
      <c r="I7" s="206"/>
      <c r="J7" s="59" t="s">
        <v>3</v>
      </c>
      <c r="K7" s="207" t="s">
        <v>4</v>
      </c>
      <c r="L7" s="207"/>
      <c r="M7" s="206" t="s">
        <v>2</v>
      </c>
      <c r="N7" s="206"/>
      <c r="O7" s="128" t="s">
        <v>3</v>
      </c>
      <c r="P7" s="207" t="s">
        <v>4</v>
      </c>
      <c r="Q7" s="207"/>
      <c r="R7" s="206" t="s">
        <v>2</v>
      </c>
      <c r="S7" s="206"/>
      <c r="T7" s="129" t="s">
        <v>3</v>
      </c>
      <c r="U7" s="208" t="s">
        <v>5</v>
      </c>
      <c r="V7" s="208"/>
      <c r="W7" s="204"/>
      <c r="X7" s="204"/>
    </row>
    <row r="8" spans="2:24" ht="3.95" customHeight="1">
      <c r="B8" s="4"/>
      <c r="C8" s="58"/>
      <c r="D8" s="58"/>
      <c r="E8" s="59"/>
      <c r="F8" s="59"/>
      <c r="G8" s="59"/>
      <c r="H8" s="58"/>
      <c r="I8" s="58"/>
      <c r="J8" s="59"/>
      <c r="K8" s="59"/>
      <c r="L8" s="59"/>
      <c r="M8" s="126"/>
      <c r="N8" s="126"/>
      <c r="O8" s="128"/>
      <c r="P8" s="128"/>
      <c r="Q8" s="128"/>
      <c r="R8" s="126"/>
      <c r="S8" s="126"/>
      <c r="T8" s="129"/>
      <c r="U8" s="129"/>
      <c r="V8" s="129"/>
      <c r="W8" s="5"/>
      <c r="X8" s="5"/>
    </row>
    <row r="9" spans="2:24" ht="15" customHeight="1">
      <c r="B9" s="4"/>
      <c r="C9" s="58" t="s">
        <v>7</v>
      </c>
      <c r="D9" s="61" t="s">
        <v>6</v>
      </c>
      <c r="E9" s="58" t="s">
        <v>6</v>
      </c>
      <c r="F9" s="1" t="s">
        <v>7</v>
      </c>
      <c r="G9" s="62" t="s">
        <v>6</v>
      </c>
      <c r="H9" s="61" t="s">
        <v>7</v>
      </c>
      <c r="I9" s="58" t="s">
        <v>6</v>
      </c>
      <c r="J9" s="61" t="s">
        <v>6</v>
      </c>
      <c r="K9" s="62" t="s">
        <v>7</v>
      </c>
      <c r="L9" s="61" t="s">
        <v>6</v>
      </c>
      <c r="M9" s="126" t="s">
        <v>7</v>
      </c>
      <c r="N9" s="130" t="s">
        <v>6</v>
      </c>
      <c r="O9" s="126" t="s">
        <v>6</v>
      </c>
      <c r="P9" s="1" t="s">
        <v>7</v>
      </c>
      <c r="Q9" s="131" t="s">
        <v>6</v>
      </c>
      <c r="R9" s="1" t="s">
        <v>7</v>
      </c>
      <c r="S9" s="126" t="s">
        <v>6</v>
      </c>
      <c r="T9" s="130" t="s">
        <v>6</v>
      </c>
      <c r="U9" s="126" t="s">
        <v>7</v>
      </c>
      <c r="V9" s="130" t="s">
        <v>6</v>
      </c>
      <c r="W9" s="126" t="s">
        <v>7</v>
      </c>
      <c r="X9" s="126" t="s">
        <v>6</v>
      </c>
    </row>
    <row r="10" spans="2:24" ht="15" customHeight="1">
      <c r="B10" s="59" t="s">
        <v>87</v>
      </c>
      <c r="C10" s="62">
        <v>209</v>
      </c>
      <c r="D10" s="62">
        <v>5542</v>
      </c>
      <c r="E10" s="62">
        <v>861</v>
      </c>
      <c r="F10" s="62">
        <v>48</v>
      </c>
      <c r="G10" s="62">
        <v>1737</v>
      </c>
      <c r="H10" s="62">
        <v>221</v>
      </c>
      <c r="I10" s="62">
        <v>5366</v>
      </c>
      <c r="J10" s="62">
        <v>1376</v>
      </c>
      <c r="K10" s="62">
        <v>42</v>
      </c>
      <c r="L10" s="62">
        <v>1912</v>
      </c>
      <c r="M10" s="131">
        <f>SUM(M11:M26)</f>
        <v>212</v>
      </c>
      <c r="N10" s="131">
        <f>SUM(N11:N26)</f>
        <v>3180</v>
      </c>
      <c r="O10" s="131">
        <f>SUM(O11:O26)</f>
        <v>6981</v>
      </c>
      <c r="P10" s="131">
        <f t="shared" ref="P10:V10" si="0">SUM(P11:P26)</f>
        <v>55</v>
      </c>
      <c r="Q10" s="131">
        <f t="shared" si="0"/>
        <v>1753</v>
      </c>
      <c r="R10" s="131">
        <f t="shared" si="0"/>
        <v>234</v>
      </c>
      <c r="S10" s="131">
        <f t="shared" si="0"/>
        <v>2225</v>
      </c>
      <c r="T10" s="131">
        <f t="shared" si="0"/>
        <v>2324</v>
      </c>
      <c r="U10" s="131">
        <f t="shared" si="0"/>
        <v>88</v>
      </c>
      <c r="V10" s="131">
        <f t="shared" si="0"/>
        <v>2542</v>
      </c>
      <c r="W10" s="133">
        <f>C10+F10+H10+K10+M10+P10+R10+U10</f>
        <v>1109</v>
      </c>
      <c r="X10" s="133">
        <f>D10+E10+G10+I10+J10+L10+N10+O10+Q10+S10+T10+V10</f>
        <v>35799</v>
      </c>
    </row>
    <row r="11" spans="2:24" ht="15" customHeight="1">
      <c r="B11" s="6" t="s">
        <v>8</v>
      </c>
      <c r="C11" s="8">
        <v>2</v>
      </c>
      <c r="D11" s="7">
        <v>37</v>
      </c>
      <c r="E11" s="8">
        <v>199</v>
      </c>
      <c r="F11" s="7">
        <v>2</v>
      </c>
      <c r="G11" s="9">
        <v>96</v>
      </c>
      <c r="H11" s="7">
        <v>3</v>
      </c>
      <c r="I11" s="8">
        <v>57</v>
      </c>
      <c r="J11" s="7">
        <v>151</v>
      </c>
      <c r="K11" s="9">
        <v>1</v>
      </c>
      <c r="L11" s="7">
        <v>28</v>
      </c>
      <c r="M11" s="8">
        <v>0</v>
      </c>
      <c r="N11" s="7">
        <v>0</v>
      </c>
      <c r="O11" s="8">
        <v>305</v>
      </c>
      <c r="P11" s="48">
        <v>1</v>
      </c>
      <c r="Q11" s="8">
        <v>90</v>
      </c>
      <c r="R11" s="7">
        <v>4</v>
      </c>
      <c r="S11" s="9">
        <v>119</v>
      </c>
      <c r="T11" s="7">
        <v>108</v>
      </c>
      <c r="U11" s="9">
        <v>3</v>
      </c>
      <c r="V11" s="7">
        <v>65</v>
      </c>
      <c r="W11" s="133">
        <f t="shared" ref="W11:W26" si="1">C11+F11+H11+K11+M11+P11+R11+U11</f>
        <v>16</v>
      </c>
      <c r="X11" s="133">
        <f t="shared" ref="X11:X26" si="2">D11+E11+G11+I11+J11+L11+N11+O11+Q11+S11+T11+V11</f>
        <v>1255</v>
      </c>
    </row>
    <row r="12" spans="2:24" ht="15" customHeight="1">
      <c r="B12" s="6" t="s">
        <v>9</v>
      </c>
      <c r="C12" s="8">
        <v>23</v>
      </c>
      <c r="D12" s="9">
        <v>446</v>
      </c>
      <c r="E12" s="8">
        <v>2</v>
      </c>
      <c r="F12" s="9">
        <v>5</v>
      </c>
      <c r="G12" s="9">
        <v>88</v>
      </c>
      <c r="H12" s="9">
        <v>19</v>
      </c>
      <c r="I12" s="8">
        <v>459</v>
      </c>
      <c r="J12" s="9"/>
      <c r="K12" s="9">
        <v>4</v>
      </c>
      <c r="L12" s="9">
        <v>663</v>
      </c>
      <c r="M12" s="8">
        <v>20</v>
      </c>
      <c r="N12" s="9">
        <v>459</v>
      </c>
      <c r="O12" s="8">
        <v>8</v>
      </c>
      <c r="P12" s="8">
        <v>5</v>
      </c>
      <c r="Q12" s="8">
        <v>174</v>
      </c>
      <c r="R12" s="9">
        <v>21</v>
      </c>
      <c r="S12" s="9">
        <v>249</v>
      </c>
      <c r="T12" s="9">
        <v>20</v>
      </c>
      <c r="U12" s="9">
        <v>10</v>
      </c>
      <c r="V12" s="9">
        <v>498</v>
      </c>
      <c r="W12" s="133">
        <f t="shared" si="1"/>
        <v>107</v>
      </c>
      <c r="X12" s="133">
        <f t="shared" si="2"/>
        <v>3066</v>
      </c>
    </row>
    <row r="13" spans="2:24" ht="15" customHeight="1">
      <c r="B13" s="6" t="s">
        <v>10</v>
      </c>
      <c r="C13" s="8">
        <v>15</v>
      </c>
      <c r="D13" s="7">
        <v>307</v>
      </c>
      <c r="E13" s="8">
        <v>12</v>
      </c>
      <c r="F13" s="7">
        <v>2</v>
      </c>
      <c r="G13" s="9">
        <v>25</v>
      </c>
      <c r="H13" s="7">
        <v>15</v>
      </c>
      <c r="I13" s="8">
        <v>186</v>
      </c>
      <c r="J13" s="7">
        <v>27</v>
      </c>
      <c r="K13" s="9">
        <v>1</v>
      </c>
      <c r="L13" s="7">
        <v>22</v>
      </c>
      <c r="M13" s="8">
        <v>16</v>
      </c>
      <c r="N13" s="7">
        <v>243</v>
      </c>
      <c r="O13" s="8">
        <v>54</v>
      </c>
      <c r="P13" s="48">
        <v>8</v>
      </c>
      <c r="Q13" s="8">
        <v>245</v>
      </c>
      <c r="R13" s="7">
        <v>17</v>
      </c>
      <c r="S13" s="9">
        <v>138</v>
      </c>
      <c r="T13" s="7">
        <v>89</v>
      </c>
      <c r="U13" s="9">
        <v>6</v>
      </c>
      <c r="V13" s="7">
        <v>144</v>
      </c>
      <c r="W13" s="133">
        <f t="shared" si="1"/>
        <v>80</v>
      </c>
      <c r="X13" s="133">
        <f t="shared" si="2"/>
        <v>1492</v>
      </c>
    </row>
    <row r="14" spans="2:24" ht="15" customHeight="1">
      <c r="B14" s="6" t="s">
        <v>11</v>
      </c>
      <c r="C14" s="8">
        <v>2</v>
      </c>
      <c r="D14" s="9">
        <v>135</v>
      </c>
      <c r="E14" s="8">
        <v>15</v>
      </c>
      <c r="F14" s="9">
        <v>0</v>
      </c>
      <c r="G14" s="9">
        <v>0</v>
      </c>
      <c r="H14" s="9">
        <v>4</v>
      </c>
      <c r="I14" s="8">
        <v>185</v>
      </c>
      <c r="J14" s="9">
        <v>7</v>
      </c>
      <c r="K14" s="9">
        <v>1</v>
      </c>
      <c r="L14" s="9">
        <v>118</v>
      </c>
      <c r="M14" s="8">
        <v>5</v>
      </c>
      <c r="N14" s="9">
        <v>56</v>
      </c>
      <c r="O14" s="8">
        <v>1</v>
      </c>
      <c r="P14" s="8">
        <v>2</v>
      </c>
      <c r="Q14" s="8">
        <v>33</v>
      </c>
      <c r="R14" s="9">
        <v>1</v>
      </c>
      <c r="S14" s="9">
        <v>15</v>
      </c>
      <c r="T14" s="9"/>
      <c r="U14" s="9">
        <v>2</v>
      </c>
      <c r="V14" s="9">
        <v>104</v>
      </c>
      <c r="W14" s="133">
        <f t="shared" si="1"/>
        <v>17</v>
      </c>
      <c r="X14" s="133">
        <f t="shared" si="2"/>
        <v>669</v>
      </c>
    </row>
    <row r="15" spans="2:24" ht="15" customHeight="1">
      <c r="B15" s="6" t="s">
        <v>12</v>
      </c>
      <c r="C15" s="8">
        <v>0</v>
      </c>
      <c r="D15" s="7">
        <v>0</v>
      </c>
      <c r="E15" s="8">
        <v>4</v>
      </c>
      <c r="F15" s="7">
        <v>0</v>
      </c>
      <c r="G15" s="9">
        <v>0</v>
      </c>
      <c r="H15" s="7">
        <v>0</v>
      </c>
      <c r="I15" s="8">
        <v>0</v>
      </c>
      <c r="J15" s="7">
        <v>26</v>
      </c>
      <c r="K15" s="9">
        <v>0</v>
      </c>
      <c r="L15" s="7"/>
      <c r="M15" s="8">
        <v>1</v>
      </c>
      <c r="N15" s="7">
        <v>8</v>
      </c>
      <c r="O15" s="8">
        <v>9</v>
      </c>
      <c r="P15" s="48"/>
      <c r="Q15" s="8"/>
      <c r="R15" s="7"/>
      <c r="S15" s="9"/>
      <c r="T15" s="7">
        <v>8</v>
      </c>
      <c r="U15" s="9"/>
      <c r="V15" s="7"/>
      <c r="W15" s="133">
        <f t="shared" si="1"/>
        <v>1</v>
      </c>
      <c r="X15" s="133">
        <f t="shared" si="2"/>
        <v>55</v>
      </c>
    </row>
    <row r="16" spans="2:24" ht="15" customHeight="1">
      <c r="B16" s="6" t="s">
        <v>13</v>
      </c>
      <c r="C16" s="8">
        <v>73</v>
      </c>
      <c r="D16" s="9">
        <v>1458</v>
      </c>
      <c r="E16" s="8">
        <v>321</v>
      </c>
      <c r="F16" s="9">
        <v>12</v>
      </c>
      <c r="G16" s="9">
        <v>326</v>
      </c>
      <c r="H16" s="9">
        <v>72</v>
      </c>
      <c r="I16" s="8">
        <v>1171</v>
      </c>
      <c r="J16" s="9">
        <v>616</v>
      </c>
      <c r="K16" s="9">
        <v>11</v>
      </c>
      <c r="L16" s="9">
        <v>370</v>
      </c>
      <c r="M16" s="8">
        <v>89</v>
      </c>
      <c r="N16" s="9">
        <v>881</v>
      </c>
      <c r="O16" s="8">
        <v>792</v>
      </c>
      <c r="P16" s="8">
        <v>20</v>
      </c>
      <c r="Q16" s="8">
        <v>507</v>
      </c>
      <c r="R16" s="9">
        <v>65</v>
      </c>
      <c r="S16" s="9">
        <v>570</v>
      </c>
      <c r="T16" s="9">
        <v>1095</v>
      </c>
      <c r="U16" s="9">
        <v>32</v>
      </c>
      <c r="V16" s="9">
        <v>989</v>
      </c>
      <c r="W16" s="133">
        <f t="shared" si="1"/>
        <v>374</v>
      </c>
      <c r="X16" s="133">
        <f t="shared" si="2"/>
        <v>9096</v>
      </c>
    </row>
    <row r="17" spans="1:24" ht="15" customHeight="1">
      <c r="B17" s="6" t="s">
        <v>14</v>
      </c>
      <c r="C17" s="8">
        <v>14</v>
      </c>
      <c r="D17" s="7">
        <v>1841</v>
      </c>
      <c r="E17" s="8">
        <v>31</v>
      </c>
      <c r="F17" s="7">
        <v>13</v>
      </c>
      <c r="G17" s="9">
        <v>619</v>
      </c>
      <c r="H17" s="7">
        <v>21</v>
      </c>
      <c r="I17" s="8">
        <v>1118</v>
      </c>
      <c r="J17" s="7">
        <v>105</v>
      </c>
      <c r="K17" s="9">
        <v>4</v>
      </c>
      <c r="L17" s="7">
        <v>198</v>
      </c>
      <c r="M17" s="8">
        <v>17</v>
      </c>
      <c r="N17" s="7">
        <v>477</v>
      </c>
      <c r="O17" s="8">
        <v>380</v>
      </c>
      <c r="P17" s="48">
        <v>4</v>
      </c>
      <c r="Q17" s="8">
        <v>221</v>
      </c>
      <c r="R17" s="7">
        <v>34</v>
      </c>
      <c r="S17" s="9">
        <v>439</v>
      </c>
      <c r="T17" s="7">
        <v>215</v>
      </c>
      <c r="U17" s="9">
        <v>8</v>
      </c>
      <c r="V17" s="7">
        <v>103</v>
      </c>
      <c r="W17" s="133">
        <f t="shared" si="1"/>
        <v>115</v>
      </c>
      <c r="X17" s="133">
        <f t="shared" si="2"/>
        <v>5747</v>
      </c>
    </row>
    <row r="18" spans="1:24" ht="15" customHeight="1">
      <c r="B18" s="6" t="s">
        <v>15</v>
      </c>
      <c r="C18" s="8">
        <v>8</v>
      </c>
      <c r="D18" s="9">
        <v>89</v>
      </c>
      <c r="E18" s="8">
        <v>4</v>
      </c>
      <c r="F18" s="9">
        <v>3</v>
      </c>
      <c r="G18" s="9">
        <v>117</v>
      </c>
      <c r="H18" s="9">
        <v>10</v>
      </c>
      <c r="I18" s="8">
        <v>272</v>
      </c>
      <c r="J18" s="9"/>
      <c r="K18" s="9">
        <v>3</v>
      </c>
      <c r="L18" s="9">
        <v>78</v>
      </c>
      <c r="M18" s="8">
        <v>5</v>
      </c>
      <c r="N18" s="9">
        <v>160</v>
      </c>
      <c r="O18" s="8">
        <v>5</v>
      </c>
      <c r="P18" s="8">
        <v>2</v>
      </c>
      <c r="Q18" s="8">
        <v>61</v>
      </c>
      <c r="R18" s="9">
        <v>11</v>
      </c>
      <c r="S18" s="9">
        <v>152</v>
      </c>
      <c r="T18" s="9">
        <v>14</v>
      </c>
      <c r="U18" s="9">
        <v>2</v>
      </c>
      <c r="V18" s="9">
        <v>29</v>
      </c>
      <c r="W18" s="133">
        <f t="shared" si="1"/>
        <v>44</v>
      </c>
      <c r="X18" s="133">
        <f t="shared" si="2"/>
        <v>981</v>
      </c>
    </row>
    <row r="19" spans="1:24" ht="15" customHeight="1">
      <c r="B19" s="6" t="s">
        <v>16</v>
      </c>
      <c r="C19" s="8">
        <v>5</v>
      </c>
      <c r="D19" s="7">
        <v>139</v>
      </c>
      <c r="E19" s="8">
        <v>169</v>
      </c>
      <c r="F19" s="7">
        <v>2</v>
      </c>
      <c r="G19" s="9">
        <v>168</v>
      </c>
      <c r="H19" s="7">
        <v>7</v>
      </c>
      <c r="I19" s="8">
        <v>406</v>
      </c>
      <c r="J19" s="7">
        <v>193</v>
      </c>
      <c r="K19" s="9">
        <v>1</v>
      </c>
      <c r="L19" s="7">
        <v>12</v>
      </c>
      <c r="M19" s="8">
        <v>5</v>
      </c>
      <c r="N19" s="7">
        <v>131</v>
      </c>
      <c r="O19" s="8">
        <v>454</v>
      </c>
      <c r="P19" s="48"/>
      <c r="Q19" s="8"/>
      <c r="R19" s="7">
        <v>3</v>
      </c>
      <c r="S19" s="9">
        <v>5</v>
      </c>
      <c r="T19" s="7">
        <v>315</v>
      </c>
      <c r="U19" s="9">
        <v>1</v>
      </c>
      <c r="V19" s="7">
        <v>180</v>
      </c>
      <c r="W19" s="133">
        <f t="shared" si="1"/>
        <v>24</v>
      </c>
      <c r="X19" s="133">
        <f t="shared" si="2"/>
        <v>2172</v>
      </c>
    </row>
    <row r="20" spans="1:24" ht="15" customHeight="1">
      <c r="A20" s="10"/>
      <c r="B20" s="6" t="s">
        <v>17</v>
      </c>
      <c r="C20" s="8">
        <v>1</v>
      </c>
      <c r="D20" s="9">
        <v>10</v>
      </c>
      <c r="E20" s="8">
        <v>13</v>
      </c>
      <c r="F20" s="9"/>
      <c r="G20" s="9"/>
      <c r="H20" s="9"/>
      <c r="I20" s="8">
        <v>0</v>
      </c>
      <c r="J20" s="9">
        <v>7</v>
      </c>
      <c r="K20" s="9">
        <v>0</v>
      </c>
      <c r="L20" s="9"/>
      <c r="M20" s="8">
        <v>0</v>
      </c>
      <c r="N20" s="9">
        <v>0</v>
      </c>
      <c r="O20" s="8">
        <v>4</v>
      </c>
      <c r="P20" s="8"/>
      <c r="Q20" s="8"/>
      <c r="R20" s="9"/>
      <c r="S20" s="9"/>
      <c r="T20" s="9">
        <v>3</v>
      </c>
      <c r="U20" s="9"/>
      <c r="V20" s="9"/>
      <c r="W20" s="133">
        <f t="shared" si="1"/>
        <v>1</v>
      </c>
      <c r="X20" s="133">
        <f t="shared" si="2"/>
        <v>37</v>
      </c>
    </row>
    <row r="21" spans="1:24" ht="15" customHeight="1">
      <c r="A21" s="10"/>
      <c r="B21" s="6" t="s">
        <v>18</v>
      </c>
      <c r="C21" s="8">
        <v>29</v>
      </c>
      <c r="D21" s="7">
        <v>488</v>
      </c>
      <c r="E21" s="8">
        <v>9</v>
      </c>
      <c r="F21" s="7">
        <v>4</v>
      </c>
      <c r="G21" s="9">
        <v>142</v>
      </c>
      <c r="H21" s="7">
        <v>32</v>
      </c>
      <c r="I21" s="8">
        <v>659</v>
      </c>
      <c r="J21" s="7">
        <v>36</v>
      </c>
      <c r="K21" s="9">
        <v>10</v>
      </c>
      <c r="L21" s="7">
        <v>174</v>
      </c>
      <c r="M21" s="8">
        <v>29</v>
      </c>
      <c r="N21" s="7">
        <v>304</v>
      </c>
      <c r="O21" s="8">
        <v>123</v>
      </c>
      <c r="P21" s="48">
        <v>4</v>
      </c>
      <c r="Q21" s="8">
        <v>118</v>
      </c>
      <c r="R21" s="7">
        <v>48</v>
      </c>
      <c r="S21" s="9">
        <v>111</v>
      </c>
      <c r="T21" s="7">
        <v>187</v>
      </c>
      <c r="U21" s="9">
        <v>13</v>
      </c>
      <c r="V21" s="7">
        <v>268</v>
      </c>
      <c r="W21" s="133">
        <f t="shared" si="1"/>
        <v>169</v>
      </c>
      <c r="X21" s="133">
        <f t="shared" si="2"/>
        <v>2619</v>
      </c>
    </row>
    <row r="22" spans="1:24" ht="15" customHeight="1">
      <c r="A22" s="10"/>
      <c r="B22" s="6" t="s">
        <v>19</v>
      </c>
      <c r="C22" s="8"/>
      <c r="D22" s="9"/>
      <c r="E22" s="8">
        <v>2</v>
      </c>
      <c r="F22" s="9"/>
      <c r="G22" s="9"/>
      <c r="H22" s="9"/>
      <c r="I22" s="8"/>
      <c r="J22" s="9">
        <v>0</v>
      </c>
      <c r="K22" s="9">
        <v>0</v>
      </c>
      <c r="L22" s="9"/>
      <c r="M22" s="8">
        <v>0</v>
      </c>
      <c r="N22" s="9">
        <v>0</v>
      </c>
      <c r="O22" s="8">
        <v>3</v>
      </c>
      <c r="P22" s="8"/>
      <c r="Q22" s="8"/>
      <c r="R22" s="9"/>
      <c r="S22" s="9"/>
      <c r="T22" s="9">
        <v>5</v>
      </c>
      <c r="U22" s="9"/>
      <c r="V22" s="9"/>
      <c r="W22" s="133">
        <f t="shared" si="1"/>
        <v>0</v>
      </c>
      <c r="X22" s="133">
        <f t="shared" si="2"/>
        <v>10</v>
      </c>
    </row>
    <row r="23" spans="1:24" ht="15" customHeight="1">
      <c r="A23" s="10"/>
      <c r="B23" s="6" t="s">
        <v>20</v>
      </c>
      <c r="C23" s="8">
        <v>3</v>
      </c>
      <c r="D23" s="7">
        <v>92</v>
      </c>
      <c r="E23" s="8">
        <v>18</v>
      </c>
      <c r="F23" s="7">
        <v>1</v>
      </c>
      <c r="G23" s="9">
        <v>80</v>
      </c>
      <c r="H23" s="7">
        <v>3</v>
      </c>
      <c r="I23" s="8">
        <v>163</v>
      </c>
      <c r="J23" s="7">
        <v>57</v>
      </c>
      <c r="K23" s="9">
        <v>2</v>
      </c>
      <c r="L23" s="7">
        <v>190</v>
      </c>
      <c r="M23" s="8">
        <v>4</v>
      </c>
      <c r="N23" s="7">
        <v>168</v>
      </c>
      <c r="O23" s="8">
        <v>75</v>
      </c>
      <c r="P23" s="48"/>
      <c r="Q23" s="8"/>
      <c r="R23" s="7">
        <v>3</v>
      </c>
      <c r="S23" s="9">
        <v>123</v>
      </c>
      <c r="T23" s="7">
        <v>86</v>
      </c>
      <c r="U23" s="9"/>
      <c r="V23" s="7"/>
      <c r="W23" s="133">
        <f t="shared" si="1"/>
        <v>16</v>
      </c>
      <c r="X23" s="133">
        <f t="shared" si="2"/>
        <v>1052</v>
      </c>
    </row>
    <row r="24" spans="1:24" ht="15" customHeight="1">
      <c r="A24" s="10"/>
      <c r="B24" s="6" t="s">
        <v>21</v>
      </c>
      <c r="C24" s="8">
        <v>1</v>
      </c>
      <c r="D24" s="9">
        <v>132</v>
      </c>
      <c r="E24" s="8">
        <v>13</v>
      </c>
      <c r="F24" s="9"/>
      <c r="G24" s="9"/>
      <c r="H24" s="9">
        <v>2</v>
      </c>
      <c r="I24" s="8">
        <v>149</v>
      </c>
      <c r="J24" s="9">
        <v>77</v>
      </c>
      <c r="K24" s="9">
        <v>0</v>
      </c>
      <c r="L24" s="9"/>
      <c r="M24" s="8">
        <v>3</v>
      </c>
      <c r="N24" s="9">
        <v>156</v>
      </c>
      <c r="O24" s="8">
        <v>255</v>
      </c>
      <c r="P24" s="8">
        <v>1</v>
      </c>
      <c r="Q24" s="8">
        <v>154</v>
      </c>
      <c r="R24" s="9">
        <v>3</v>
      </c>
      <c r="S24" s="9">
        <v>27</v>
      </c>
      <c r="T24" s="9">
        <v>3</v>
      </c>
      <c r="U24" s="9"/>
      <c r="V24" s="9"/>
      <c r="W24" s="133">
        <f t="shared" si="1"/>
        <v>10</v>
      </c>
      <c r="X24" s="133">
        <f t="shared" si="2"/>
        <v>966</v>
      </c>
    </row>
    <row r="25" spans="1:24" ht="15" customHeight="1">
      <c r="A25" s="10"/>
      <c r="B25" s="6" t="s">
        <v>22</v>
      </c>
      <c r="C25" s="8">
        <v>33</v>
      </c>
      <c r="D25" s="7">
        <v>368</v>
      </c>
      <c r="E25" s="8">
        <v>10</v>
      </c>
      <c r="F25" s="7">
        <v>4</v>
      </c>
      <c r="G25" s="9">
        <v>76</v>
      </c>
      <c r="H25" s="7">
        <v>33</v>
      </c>
      <c r="I25" s="8">
        <v>541</v>
      </c>
      <c r="J25" s="7">
        <v>66</v>
      </c>
      <c r="K25" s="9">
        <v>4</v>
      </c>
      <c r="L25" s="7">
        <v>59</v>
      </c>
      <c r="M25" s="8">
        <v>18</v>
      </c>
      <c r="N25" s="7">
        <v>137</v>
      </c>
      <c r="O25" s="8">
        <v>4509</v>
      </c>
      <c r="P25" s="48">
        <v>8</v>
      </c>
      <c r="Q25" s="8">
        <v>150</v>
      </c>
      <c r="R25" s="7">
        <v>24</v>
      </c>
      <c r="S25" s="9">
        <v>277</v>
      </c>
      <c r="T25" s="7">
        <v>175</v>
      </c>
      <c r="U25" s="9">
        <v>11</v>
      </c>
      <c r="V25" s="7">
        <v>162</v>
      </c>
      <c r="W25" s="133">
        <f t="shared" si="1"/>
        <v>135</v>
      </c>
      <c r="X25" s="133">
        <f t="shared" si="2"/>
        <v>6530</v>
      </c>
    </row>
    <row r="26" spans="1:24" ht="15" customHeight="1">
      <c r="A26" s="10"/>
      <c r="B26" s="6" t="s">
        <v>23</v>
      </c>
      <c r="C26" s="11">
        <v>0</v>
      </c>
      <c r="D26" s="11">
        <v>0</v>
      </c>
      <c r="E26" s="11">
        <v>39</v>
      </c>
      <c r="F26" s="11">
        <v>0</v>
      </c>
      <c r="G26" s="11">
        <v>0</v>
      </c>
      <c r="H26" s="11">
        <v>0</v>
      </c>
      <c r="I26" s="11">
        <v>0</v>
      </c>
      <c r="J26" s="11">
        <v>8</v>
      </c>
      <c r="K26" s="11">
        <v>0</v>
      </c>
      <c r="L26" s="11">
        <v>0</v>
      </c>
      <c r="M26" s="11"/>
      <c r="N26" s="11"/>
      <c r="O26" s="11">
        <v>4</v>
      </c>
      <c r="P26" s="11"/>
      <c r="Q26" s="11"/>
      <c r="R26" s="11"/>
      <c r="S26" s="11"/>
      <c r="T26" s="11">
        <v>1</v>
      </c>
      <c r="U26" s="11"/>
      <c r="V26" s="11"/>
      <c r="W26" s="133">
        <f t="shared" si="1"/>
        <v>0</v>
      </c>
      <c r="X26" s="133">
        <f t="shared" si="2"/>
        <v>52</v>
      </c>
    </row>
    <row r="27" spans="1:24" ht="15" customHeight="1">
      <c r="A27" s="10"/>
    </row>
    <row r="28" spans="1:24" ht="15" customHeight="1">
      <c r="A28" s="10"/>
    </row>
    <row r="29" spans="1:24" ht="15" customHeight="1">
      <c r="A29" s="10"/>
    </row>
    <row r="30" spans="1:24" ht="15" customHeight="1">
      <c r="A30" s="10"/>
    </row>
    <row r="31" spans="1:24" ht="15" customHeight="1">
      <c r="A31" s="10"/>
    </row>
    <row r="32" spans="1:24" ht="15" customHeight="1">
      <c r="A32" s="10"/>
    </row>
    <row r="33" spans="1:18" ht="15" customHeight="1">
      <c r="A33" s="10"/>
      <c r="I33" s="202" t="s">
        <v>72</v>
      </c>
      <c r="J33" s="202"/>
      <c r="K33" s="202"/>
      <c r="L33" s="202"/>
      <c r="M33" s="202"/>
      <c r="N33" s="202"/>
      <c r="O33" s="202"/>
      <c r="P33" s="202"/>
      <c r="Q33" s="202"/>
      <c r="R33" s="202"/>
    </row>
    <row r="34" spans="1:18" ht="15" customHeight="1">
      <c r="A34" s="10"/>
    </row>
    <row r="35" spans="1:18" ht="15" customHeight="1">
      <c r="A35" s="10"/>
    </row>
    <row r="36" spans="1:18" ht="15" customHeight="1">
      <c r="A36" s="10"/>
    </row>
    <row r="37" spans="1:18" ht="15" customHeight="1">
      <c r="A37" s="10"/>
    </row>
    <row r="39" spans="1:18" ht="15" customHeight="1">
      <c r="K39" s="156"/>
      <c r="L39" s="202" t="s">
        <v>73</v>
      </c>
      <c r="M39" s="202"/>
      <c r="N39" s="202"/>
      <c r="O39" s="202"/>
      <c r="P39" s="202"/>
    </row>
    <row r="40" spans="1:18" ht="15" customHeight="1">
      <c r="K40" s="156"/>
      <c r="L40" s="202" t="s">
        <v>83</v>
      </c>
      <c r="M40" s="202"/>
      <c r="N40" s="202"/>
      <c r="O40" s="202"/>
      <c r="P40" s="202"/>
    </row>
    <row r="42" spans="1:18" ht="15" customHeight="1">
      <c r="L42" s="202"/>
      <c r="M42" s="202"/>
      <c r="N42" s="202"/>
      <c r="O42" s="202"/>
      <c r="P42" s="202"/>
    </row>
    <row r="43" spans="1:18" ht="15" customHeight="1">
      <c r="L43" s="202"/>
      <c r="M43" s="202"/>
      <c r="N43" s="202"/>
      <c r="O43" s="202"/>
      <c r="P43" s="202"/>
    </row>
  </sheetData>
  <mergeCells count="19">
    <mergeCell ref="H7:I7"/>
    <mergeCell ref="K7:L7"/>
    <mergeCell ref="M6:Q6"/>
    <mergeCell ref="L40:P40"/>
    <mergeCell ref="L42:P42"/>
    <mergeCell ref="L43:P43"/>
    <mergeCell ref="B3:X3"/>
    <mergeCell ref="L39:P39"/>
    <mergeCell ref="I33:R33"/>
    <mergeCell ref="W5:X7"/>
    <mergeCell ref="R6:V6"/>
    <mergeCell ref="M7:N7"/>
    <mergeCell ref="P7:Q7"/>
    <mergeCell ref="R7:S7"/>
    <mergeCell ref="U7:V7"/>
    <mergeCell ref="C6:G6"/>
    <mergeCell ref="H6:L6"/>
    <mergeCell ref="C7:D7"/>
    <mergeCell ref="F7:G7"/>
  </mergeCells>
  <printOptions horizontalCentered="1" verticalCentered="1"/>
  <pageMargins left="0.70866141732283472" right="0.59055118110236227" top="0.74803149606299213" bottom="0.74803149606299213" header="0.31496062992125984" footer="0.31496062992125984"/>
  <pageSetup paperSize="120"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3:X38"/>
  <sheetViews>
    <sheetView workbookViewId="0">
      <selection activeCell="K12" sqref="K12"/>
    </sheetView>
  </sheetViews>
  <sheetFormatPr baseColWidth="10" defaultColWidth="11.42578125" defaultRowHeight="15" customHeight="1"/>
  <cols>
    <col min="1" max="1" width="27.5703125" style="2" customWidth="1"/>
    <col min="2" max="14" width="7" style="2" customWidth="1"/>
    <col min="15" max="15" width="3.140625" style="2" customWidth="1"/>
    <col min="16" max="18" width="7" style="2" hidden="1" customWidth="1"/>
    <col min="19" max="19" width="5.140625" style="2" hidden="1" customWidth="1"/>
    <col min="20" max="23" width="7" style="2" hidden="1" customWidth="1"/>
    <col min="24" max="24" width="1" style="2" hidden="1" customWidth="1"/>
    <col min="25" max="16384" width="11.42578125" style="2"/>
  </cols>
  <sheetData>
    <row r="3" spans="1:24" ht="15" customHeight="1">
      <c r="A3" s="251" t="s">
        <v>117</v>
      </c>
      <c r="B3" s="251"/>
      <c r="C3" s="251"/>
      <c r="D3" s="251"/>
      <c r="E3" s="251"/>
      <c r="F3" s="251"/>
      <c r="G3" s="251"/>
      <c r="H3" s="251"/>
      <c r="I3" s="251"/>
      <c r="J3" s="251"/>
      <c r="K3" s="251"/>
      <c r="L3" s="251"/>
      <c r="M3" s="251"/>
      <c r="N3" s="251"/>
      <c r="O3" s="76"/>
      <c r="P3" s="76"/>
      <c r="Q3" s="76"/>
      <c r="R3" s="76"/>
      <c r="S3" s="76"/>
      <c r="T3" s="76"/>
      <c r="U3" s="76"/>
      <c r="V3" s="76"/>
      <c r="W3" s="76"/>
      <c r="X3" s="76"/>
    </row>
    <row r="5" spans="1:24" ht="3" customHeight="1">
      <c r="A5" s="20"/>
      <c r="B5" s="20"/>
      <c r="C5" s="20"/>
      <c r="D5" s="20"/>
      <c r="E5" s="252"/>
      <c r="F5" s="252"/>
      <c r="G5" s="252"/>
      <c r="H5" s="132"/>
      <c r="I5" s="170"/>
      <c r="J5" s="181"/>
      <c r="K5" s="187"/>
      <c r="L5" s="201"/>
      <c r="M5" s="5"/>
    </row>
    <row r="6" spans="1:24" ht="15" customHeight="1">
      <c r="A6" s="21" t="s">
        <v>41</v>
      </c>
      <c r="B6" s="20">
        <v>2008</v>
      </c>
      <c r="C6" s="66">
        <v>2009</v>
      </c>
      <c r="D6" s="20">
        <v>2010</v>
      </c>
      <c r="E6" s="66">
        <v>2011</v>
      </c>
      <c r="F6" s="20">
        <v>2012</v>
      </c>
      <c r="G6" s="75">
        <v>2013</v>
      </c>
      <c r="H6" s="20">
        <v>2014</v>
      </c>
      <c r="I6" s="172">
        <v>2015</v>
      </c>
      <c r="J6" s="20">
        <v>2016</v>
      </c>
      <c r="K6" s="172">
        <v>2017</v>
      </c>
      <c r="L6" s="20" t="s">
        <v>116</v>
      </c>
      <c r="M6" s="22" t="s">
        <v>42</v>
      </c>
    </row>
    <row r="7" spans="1:24" ht="15" customHeight="1">
      <c r="A7" s="77" t="s">
        <v>43</v>
      </c>
      <c r="B7" s="24"/>
      <c r="C7" s="23"/>
      <c r="D7" s="24"/>
      <c r="E7" s="23"/>
      <c r="F7" s="24"/>
      <c r="G7" s="23"/>
      <c r="H7" s="23"/>
      <c r="I7" s="23"/>
      <c r="J7" s="23"/>
      <c r="K7" s="23"/>
      <c r="L7" s="23"/>
      <c r="M7" s="24"/>
    </row>
    <row r="8" spans="1:24" ht="15" customHeight="1">
      <c r="A8" s="25" t="s">
        <v>44</v>
      </c>
      <c r="B8" s="23">
        <v>5542</v>
      </c>
      <c r="C8" s="26">
        <v>5366</v>
      </c>
      <c r="D8" s="23">
        <v>3180</v>
      </c>
      <c r="E8" s="26">
        <v>2225</v>
      </c>
      <c r="F8" s="23">
        <v>2089</v>
      </c>
      <c r="G8" s="26">
        <v>1828</v>
      </c>
      <c r="H8" s="23">
        <v>2274</v>
      </c>
      <c r="I8" s="97">
        <v>2952</v>
      </c>
      <c r="J8" s="23">
        <v>5388</v>
      </c>
      <c r="K8" s="97">
        <v>4560</v>
      </c>
      <c r="L8" s="23">
        <v>919</v>
      </c>
      <c r="M8" s="23">
        <f>B8+C8+D8+E8+F8+G8+H8+I8+J8</f>
        <v>30844</v>
      </c>
    </row>
    <row r="9" spans="1:24" ht="15" customHeight="1">
      <c r="A9" s="25" t="s">
        <v>45</v>
      </c>
      <c r="B9" s="23">
        <v>861</v>
      </c>
      <c r="C9" s="23">
        <v>1376</v>
      </c>
      <c r="D9" s="23">
        <v>6981</v>
      </c>
      <c r="E9" s="23">
        <v>2324</v>
      </c>
      <c r="F9" s="23">
        <v>2173</v>
      </c>
      <c r="G9" s="23">
        <v>1780</v>
      </c>
      <c r="H9" s="23">
        <v>1920</v>
      </c>
      <c r="I9" s="23">
        <v>2002</v>
      </c>
      <c r="J9" s="23">
        <v>2122</v>
      </c>
      <c r="K9" s="23">
        <v>2394</v>
      </c>
      <c r="L9" s="23">
        <v>2216</v>
      </c>
      <c r="M9" s="23">
        <f t="shared" ref="M9:M11" si="0">B9+C9+D9+E9+F9+G9+H9+I9+J9</f>
        <v>21539</v>
      </c>
    </row>
    <row r="10" spans="1:24" ht="15" customHeight="1">
      <c r="A10" s="25" t="s">
        <v>69</v>
      </c>
      <c r="B10" s="23">
        <v>1737</v>
      </c>
      <c r="C10" s="26">
        <v>1912</v>
      </c>
      <c r="D10" s="23">
        <v>1753</v>
      </c>
      <c r="E10" s="26">
        <v>2542</v>
      </c>
      <c r="F10" s="23">
        <v>3109</v>
      </c>
      <c r="G10" s="26">
        <v>2097</v>
      </c>
      <c r="H10" s="23">
        <v>3328</v>
      </c>
      <c r="I10" s="97">
        <v>1697</v>
      </c>
      <c r="J10" s="23">
        <v>1611</v>
      </c>
      <c r="K10" s="97">
        <v>2453</v>
      </c>
      <c r="L10" s="23">
        <v>487</v>
      </c>
      <c r="M10" s="23">
        <f t="shared" si="0"/>
        <v>19786</v>
      </c>
    </row>
    <row r="11" spans="1:24" ht="15" customHeight="1">
      <c r="A11" s="25" t="s">
        <v>68</v>
      </c>
      <c r="B11" s="23"/>
      <c r="C11" s="26"/>
      <c r="D11" s="23"/>
      <c r="E11" s="26"/>
      <c r="F11" s="23"/>
      <c r="G11" s="26">
        <v>40</v>
      </c>
      <c r="H11" s="23">
        <v>42</v>
      </c>
      <c r="I11" s="97">
        <v>25</v>
      </c>
      <c r="J11" s="23">
        <v>33</v>
      </c>
      <c r="K11" s="97">
        <v>48</v>
      </c>
      <c r="L11" s="23">
        <v>7</v>
      </c>
      <c r="M11" s="23">
        <f t="shared" si="0"/>
        <v>140</v>
      </c>
    </row>
    <row r="12" spans="1:24" ht="15" customHeight="1">
      <c r="A12" s="25" t="s">
        <v>48</v>
      </c>
      <c r="B12" s="23">
        <v>8140</v>
      </c>
      <c r="C12" s="23">
        <v>8654</v>
      </c>
      <c r="D12" s="23">
        <v>11914</v>
      </c>
      <c r="E12" s="23">
        <v>7091</v>
      </c>
      <c r="F12" s="23">
        <f>F8+F9+F10</f>
        <v>7371</v>
      </c>
      <c r="G12" s="23">
        <f t="shared" ref="G12:L12" si="1">SUM(G8:G11)</f>
        <v>5745</v>
      </c>
      <c r="H12" s="23">
        <f t="shared" si="1"/>
        <v>7564</v>
      </c>
      <c r="I12" s="23">
        <f t="shared" si="1"/>
        <v>6676</v>
      </c>
      <c r="J12" s="23">
        <f t="shared" si="1"/>
        <v>9154</v>
      </c>
      <c r="K12" s="23">
        <f t="shared" si="1"/>
        <v>9455</v>
      </c>
      <c r="L12" s="23">
        <f t="shared" si="1"/>
        <v>3629</v>
      </c>
      <c r="M12" s="23">
        <f t="shared" ref="M12" si="2">B12+C12+D12+E12+F12+G12+H12+I12</f>
        <v>63155</v>
      </c>
    </row>
    <row r="13" spans="1:24" ht="15" customHeight="1">
      <c r="A13" s="20" t="s">
        <v>49</v>
      </c>
      <c r="B13" s="24"/>
      <c r="C13" s="23"/>
      <c r="D13" s="24"/>
      <c r="E13" s="23"/>
      <c r="F13" s="24"/>
      <c r="G13" s="23"/>
      <c r="H13" s="23"/>
      <c r="I13" s="23"/>
      <c r="J13" s="23"/>
      <c r="K13" s="23"/>
      <c r="L13" s="23"/>
      <c r="M13" s="24"/>
    </row>
    <row r="14" spans="1:24" ht="15" customHeight="1">
      <c r="A14" s="25" t="s">
        <v>50</v>
      </c>
      <c r="B14" s="23">
        <v>4466</v>
      </c>
      <c r="C14" s="26">
        <v>3155</v>
      </c>
      <c r="D14" s="23">
        <v>3338</v>
      </c>
      <c r="E14" s="26">
        <v>3551</v>
      </c>
      <c r="F14" s="23">
        <v>2903</v>
      </c>
      <c r="G14" s="26">
        <v>3608</v>
      </c>
      <c r="H14" s="23">
        <v>2216</v>
      </c>
      <c r="I14" s="97">
        <v>4478</v>
      </c>
      <c r="J14" s="23">
        <v>3172</v>
      </c>
      <c r="K14" s="97">
        <v>3785</v>
      </c>
      <c r="L14" s="23">
        <v>1320</v>
      </c>
      <c r="M14" s="23">
        <f>B14+C14+D14+E14+F14+G14+H14+I14+J14</f>
        <v>30887</v>
      </c>
    </row>
    <row r="15" spans="1:24" ht="15" customHeight="1">
      <c r="A15" s="25" t="s">
        <v>51</v>
      </c>
      <c r="B15" s="23">
        <v>15714</v>
      </c>
      <c r="C15" s="23">
        <v>9152</v>
      </c>
      <c r="D15" s="23">
        <v>7966</v>
      </c>
      <c r="E15" s="23">
        <v>5847</v>
      </c>
      <c r="F15" s="23">
        <v>4540</v>
      </c>
      <c r="G15" s="23">
        <v>4921</v>
      </c>
      <c r="H15" s="23">
        <v>3060</v>
      </c>
      <c r="I15" s="23">
        <v>5487</v>
      </c>
      <c r="J15" s="23">
        <v>7221</v>
      </c>
      <c r="K15" s="23">
        <v>2335</v>
      </c>
      <c r="L15" s="23">
        <v>651</v>
      </c>
      <c r="M15" s="23">
        <f>B15+C15+D15+E15+F15+G15+H15+I15+J15</f>
        <v>63908</v>
      </c>
    </row>
    <row r="16" spans="1:24" ht="15" customHeight="1">
      <c r="A16" s="25" t="s">
        <v>46</v>
      </c>
      <c r="B16" s="23" t="s">
        <v>47</v>
      </c>
      <c r="C16" s="26">
        <v>2911</v>
      </c>
      <c r="D16" s="23">
        <v>2465</v>
      </c>
      <c r="E16" s="26">
        <v>4103</v>
      </c>
      <c r="F16" s="23">
        <v>1629</v>
      </c>
      <c r="G16" s="26">
        <v>2577</v>
      </c>
      <c r="H16" s="23">
        <v>1166</v>
      </c>
      <c r="I16" s="97">
        <v>2489</v>
      </c>
      <c r="J16" s="23">
        <v>2206</v>
      </c>
      <c r="K16" s="97">
        <v>1408</v>
      </c>
      <c r="L16" s="23">
        <v>303</v>
      </c>
      <c r="M16" s="23">
        <f>C16+D16+E16+F16+G16+H16+I16+J16</f>
        <v>19546</v>
      </c>
    </row>
    <row r="17" spans="1:23" ht="15" customHeight="1">
      <c r="A17" s="25" t="s">
        <v>48</v>
      </c>
      <c r="B17" s="23">
        <v>20180</v>
      </c>
      <c r="C17" s="23">
        <v>15218</v>
      </c>
      <c r="D17" s="23">
        <v>13769</v>
      </c>
      <c r="E17" s="23">
        <v>13501</v>
      </c>
      <c r="F17" s="23">
        <f>F14+F15+F16</f>
        <v>9072</v>
      </c>
      <c r="G17" s="23">
        <f t="shared" ref="G17:L17" si="3">SUM(G14:G16)</f>
        <v>11106</v>
      </c>
      <c r="H17" s="23">
        <f t="shared" si="3"/>
        <v>6442</v>
      </c>
      <c r="I17" s="23">
        <f t="shared" si="3"/>
        <v>12454</v>
      </c>
      <c r="J17" s="23">
        <f t="shared" si="3"/>
        <v>12599</v>
      </c>
      <c r="K17" s="23">
        <f t="shared" si="3"/>
        <v>7528</v>
      </c>
      <c r="L17" s="23">
        <f t="shared" si="3"/>
        <v>2274</v>
      </c>
      <c r="M17" s="23">
        <f>B17+C17+D17+E17+F17+G17+H17+I17+J17</f>
        <v>114341</v>
      </c>
    </row>
    <row r="18" spans="1:23" ht="15" customHeight="1">
      <c r="A18" s="25" t="s">
        <v>52</v>
      </c>
      <c r="B18" s="23">
        <v>28320</v>
      </c>
      <c r="C18" s="26">
        <v>23872</v>
      </c>
      <c r="D18" s="23">
        <v>25683</v>
      </c>
      <c r="E18" s="26">
        <v>20592</v>
      </c>
      <c r="F18" s="23">
        <f t="shared" ref="F18:K18" si="4">F12+F17</f>
        <v>16443</v>
      </c>
      <c r="G18" s="97">
        <f t="shared" si="4"/>
        <v>16851</v>
      </c>
      <c r="H18" s="23">
        <f t="shared" si="4"/>
        <v>14006</v>
      </c>
      <c r="I18" s="23">
        <f t="shared" si="4"/>
        <v>19130</v>
      </c>
      <c r="J18" s="23">
        <f t="shared" si="4"/>
        <v>21753</v>
      </c>
      <c r="K18" s="23">
        <f t="shared" si="4"/>
        <v>16983</v>
      </c>
      <c r="L18" s="23">
        <f t="shared" ref="L18" si="5">L12+L17</f>
        <v>5903</v>
      </c>
      <c r="M18" s="23">
        <f>B18+C18+D18+E18+F18+G18+H18+I18+J18</f>
        <v>186650</v>
      </c>
    </row>
    <row r="19" spans="1:23" ht="15" customHeight="1">
      <c r="A19" s="77" t="s">
        <v>53</v>
      </c>
      <c r="B19" s="23"/>
      <c r="C19" s="23"/>
      <c r="D19" s="23"/>
      <c r="E19" s="23"/>
      <c r="F19" s="23"/>
      <c r="G19" s="23"/>
      <c r="H19" s="23"/>
      <c r="I19" s="23"/>
      <c r="J19" s="23"/>
      <c r="K19" s="23"/>
      <c r="L19" s="23"/>
      <c r="M19" s="23"/>
    </row>
    <row r="20" spans="1:23" ht="15" customHeight="1">
      <c r="A20" s="25" t="s">
        <v>54</v>
      </c>
      <c r="B20" s="23">
        <v>1577</v>
      </c>
      <c r="C20" s="26">
        <v>1448</v>
      </c>
      <c r="D20" s="23">
        <v>1273</v>
      </c>
      <c r="E20" s="26">
        <v>1406</v>
      </c>
      <c r="F20" s="23">
        <v>2223</v>
      </c>
      <c r="G20" s="26">
        <v>918</v>
      </c>
      <c r="H20" s="23">
        <v>2335</v>
      </c>
      <c r="I20" s="97">
        <v>1260</v>
      </c>
      <c r="J20" s="23">
        <v>1277</v>
      </c>
      <c r="K20" s="97">
        <v>2233</v>
      </c>
      <c r="L20" s="23">
        <v>479</v>
      </c>
      <c r="M20" s="23">
        <f>B20+C20+D20+E20+F20+G20+H20+I20+J20</f>
        <v>13717</v>
      </c>
    </row>
    <row r="21" spans="1:23" ht="15" customHeight="1">
      <c r="A21" s="25" t="s">
        <v>55</v>
      </c>
      <c r="B21" s="23">
        <v>489</v>
      </c>
      <c r="C21" s="23">
        <v>458</v>
      </c>
      <c r="D21" s="23">
        <v>747</v>
      </c>
      <c r="E21" s="23">
        <v>1136</v>
      </c>
      <c r="F21" s="23">
        <v>886</v>
      </c>
      <c r="G21" s="23">
        <v>1219</v>
      </c>
      <c r="H21" s="23">
        <v>1035</v>
      </c>
      <c r="I21" s="23">
        <v>462</v>
      </c>
      <c r="J21" s="23">
        <v>367</v>
      </c>
      <c r="K21" s="23">
        <v>268</v>
      </c>
      <c r="L21" s="23">
        <v>15</v>
      </c>
      <c r="M21" s="23">
        <f t="shared" ref="M21:M23" si="6">B21+C21+D21+E21+F21+G21+H21+I21+J21</f>
        <v>6799</v>
      </c>
    </row>
    <row r="22" spans="1:23" ht="15" customHeight="1">
      <c r="A22" s="25" t="s">
        <v>56</v>
      </c>
      <c r="B22" s="23"/>
      <c r="C22" s="26">
        <v>76</v>
      </c>
      <c r="D22" s="23">
        <v>45</v>
      </c>
      <c r="E22" s="26"/>
      <c r="F22" s="23"/>
      <c r="G22" s="26"/>
      <c r="H22" s="23"/>
      <c r="I22" s="97"/>
      <c r="J22" s="23"/>
      <c r="K22" s="97"/>
      <c r="L22" s="23"/>
      <c r="M22" s="23">
        <f t="shared" si="6"/>
        <v>121</v>
      </c>
    </row>
    <row r="23" spans="1:23" ht="15" customHeight="1">
      <c r="A23" s="25" t="s">
        <v>57</v>
      </c>
      <c r="B23" s="23"/>
      <c r="C23" s="23">
        <v>350</v>
      </c>
      <c r="D23" s="23"/>
      <c r="E23" s="23"/>
      <c r="F23" s="23"/>
      <c r="G23" s="23"/>
      <c r="H23" s="23"/>
      <c r="I23" s="23"/>
      <c r="J23" s="23"/>
      <c r="K23" s="23"/>
      <c r="L23" s="23"/>
      <c r="M23" s="23">
        <f t="shared" si="6"/>
        <v>350</v>
      </c>
    </row>
    <row r="24" spans="1:23" ht="15" customHeight="1">
      <c r="A24" s="25" t="s">
        <v>36</v>
      </c>
      <c r="B24" s="23" t="s">
        <v>47</v>
      </c>
      <c r="C24" s="26">
        <v>642</v>
      </c>
      <c r="D24" s="23"/>
      <c r="E24" s="26"/>
      <c r="F24" s="23"/>
      <c r="G24" s="26"/>
      <c r="H24" s="23"/>
      <c r="I24" s="97"/>
      <c r="J24" s="23"/>
      <c r="K24" s="97"/>
      <c r="L24" s="23"/>
      <c r="M24" s="23">
        <f>C24+D24+E24+F24+G24+H24+I24+J24</f>
        <v>642</v>
      </c>
    </row>
    <row r="25" spans="1:23" ht="15" customHeight="1">
      <c r="A25" s="68" t="s">
        <v>52</v>
      </c>
      <c r="B25" s="24">
        <v>2066</v>
      </c>
      <c r="C25" s="24">
        <v>2974</v>
      </c>
      <c r="D25" s="24">
        <v>2065</v>
      </c>
      <c r="E25" s="24">
        <v>2542</v>
      </c>
      <c r="F25" s="24">
        <f>F20+F22+F21+F23+F24</f>
        <v>3109</v>
      </c>
      <c r="G25" s="24">
        <f>G20+G22+G21+G23+G24</f>
        <v>2137</v>
      </c>
      <c r="H25" s="24">
        <f t="shared" ref="H25:I25" si="7">H20+H22+H21+H23+H24</f>
        <v>3370</v>
      </c>
      <c r="I25" s="24">
        <f t="shared" si="7"/>
        <v>1722</v>
      </c>
      <c r="J25" s="24">
        <f t="shared" ref="J25:K25" si="8">J20+J22+J21+J23+J24</f>
        <v>1644</v>
      </c>
      <c r="K25" s="24">
        <f t="shared" si="8"/>
        <v>2501</v>
      </c>
      <c r="L25" s="24">
        <f t="shared" ref="L25" si="9">L20+L22+L21+L23+L24</f>
        <v>494</v>
      </c>
      <c r="M25" s="23">
        <f>SUM(B25:I25)</f>
        <v>19985</v>
      </c>
    </row>
    <row r="26" spans="1:23" ht="15" customHeight="1">
      <c r="A26" s="25" t="s">
        <v>58</v>
      </c>
      <c r="B26" s="23">
        <v>8</v>
      </c>
      <c r="C26" s="26">
        <v>17</v>
      </c>
      <c r="D26" s="23">
        <v>7</v>
      </c>
      <c r="E26" s="26">
        <v>541</v>
      </c>
      <c r="F26" s="23"/>
      <c r="G26" s="26"/>
      <c r="H26" s="23"/>
      <c r="I26" s="97"/>
      <c r="J26" s="23"/>
      <c r="K26" s="97"/>
      <c r="L26" s="23"/>
      <c r="M26" s="23">
        <f>C26+D26+E26+F26+G26+H26+I26+J26</f>
        <v>565</v>
      </c>
    </row>
    <row r="27" spans="1:23" ht="3" customHeight="1">
      <c r="A27" s="25"/>
      <c r="B27" s="23"/>
      <c r="C27" s="23"/>
      <c r="D27" s="23"/>
      <c r="E27" s="23"/>
      <c r="F27" s="23"/>
      <c r="G27" s="23"/>
      <c r="H27" s="23"/>
      <c r="I27" s="23"/>
      <c r="J27" s="23"/>
      <c r="K27" s="23"/>
      <c r="L27" s="23"/>
      <c r="M27" s="23"/>
    </row>
    <row r="29" spans="1:23" ht="103.5" customHeight="1">
      <c r="A29" s="253" t="s">
        <v>118</v>
      </c>
      <c r="B29" s="254"/>
      <c r="C29" s="254"/>
      <c r="D29" s="254"/>
      <c r="E29" s="254"/>
      <c r="F29" s="254"/>
      <c r="G29" s="254"/>
      <c r="H29" s="254"/>
      <c r="I29" s="254"/>
      <c r="J29" s="254"/>
      <c r="K29" s="254"/>
      <c r="L29" s="254"/>
      <c r="M29" s="254"/>
      <c r="N29" s="254"/>
      <c r="O29" s="254"/>
      <c r="P29" s="254"/>
      <c r="Q29" s="254"/>
      <c r="R29" s="254"/>
      <c r="S29" s="254"/>
      <c r="T29" s="254"/>
      <c r="U29" s="254"/>
      <c r="V29" s="254"/>
      <c r="W29" s="254"/>
    </row>
    <row r="30" spans="1:23" ht="15" customHeight="1">
      <c r="A30" s="27"/>
      <c r="B30" s="27"/>
      <c r="C30" s="27"/>
      <c r="D30" s="27"/>
      <c r="E30" s="27"/>
      <c r="F30" s="27"/>
      <c r="G30" s="27"/>
      <c r="H30" s="27"/>
      <c r="I30" s="27"/>
      <c r="J30" s="27"/>
      <c r="K30" s="27"/>
      <c r="L30" s="27"/>
      <c r="M30" s="27"/>
      <c r="N30" s="27"/>
      <c r="O30" s="27"/>
      <c r="P30" s="27"/>
      <c r="Q30" s="27"/>
      <c r="R30" s="27"/>
      <c r="S30" s="27"/>
      <c r="T30" s="27"/>
      <c r="U30" s="27"/>
      <c r="V30" s="27"/>
      <c r="W30" s="27"/>
    </row>
    <row r="31" spans="1:23" ht="15" customHeight="1">
      <c r="A31" s="151"/>
      <c r="B31" s="255" t="s">
        <v>72</v>
      </c>
      <c r="C31" s="255"/>
      <c r="D31" s="255"/>
      <c r="E31" s="255"/>
      <c r="F31" s="255"/>
      <c r="G31" s="255"/>
      <c r="H31" s="151"/>
      <c r="I31" s="151"/>
      <c r="J31" s="151"/>
      <c r="K31" s="151"/>
      <c r="L31" s="151"/>
      <c r="M31" s="151"/>
      <c r="N31" s="151"/>
      <c r="O31" s="151"/>
      <c r="P31" s="151"/>
      <c r="Q31" s="151"/>
      <c r="R31" s="151"/>
      <c r="S31" s="28"/>
      <c r="T31" s="28"/>
      <c r="U31" s="28"/>
      <c r="V31" s="28"/>
      <c r="W31" s="28"/>
    </row>
    <row r="32" spans="1:23" ht="15" customHeight="1">
      <c r="A32" s="151"/>
      <c r="B32" s="151"/>
      <c r="C32" s="151"/>
      <c r="D32" s="151"/>
      <c r="E32" s="151"/>
      <c r="F32" s="151"/>
      <c r="G32" s="151"/>
      <c r="H32" s="151"/>
      <c r="I32" s="151"/>
      <c r="J32" s="151"/>
      <c r="K32" s="151"/>
      <c r="L32" s="151"/>
      <c r="M32" s="151"/>
      <c r="N32" s="151"/>
      <c r="O32" s="151"/>
      <c r="P32" s="151"/>
      <c r="Q32" s="151"/>
      <c r="R32" s="151"/>
      <c r="S32" s="28"/>
      <c r="T32" s="28"/>
      <c r="U32" s="28"/>
      <c r="V32" s="28"/>
      <c r="W32" s="28"/>
    </row>
    <row r="33" spans="1:23" ht="9">
      <c r="A33" s="151"/>
      <c r="B33" s="151"/>
      <c r="C33" s="151"/>
      <c r="D33" s="151"/>
      <c r="E33" s="151"/>
      <c r="F33" s="151"/>
      <c r="G33" s="151"/>
      <c r="H33" s="151"/>
      <c r="I33" s="151"/>
      <c r="J33" s="151"/>
      <c r="K33" s="151"/>
      <c r="L33" s="151"/>
      <c r="M33" s="151"/>
      <c r="N33" s="151"/>
      <c r="O33" s="151"/>
      <c r="P33" s="151"/>
      <c r="Q33" s="151"/>
      <c r="R33" s="151"/>
      <c r="S33" s="28"/>
      <c r="T33" s="28"/>
      <c r="U33" s="28"/>
      <c r="V33" s="28"/>
      <c r="W33" s="28"/>
    </row>
    <row r="34" spans="1:23" ht="9">
      <c r="A34" s="151"/>
      <c r="B34" s="151"/>
      <c r="C34" s="151"/>
      <c r="D34" s="151"/>
      <c r="E34" s="151"/>
      <c r="F34" s="151"/>
      <c r="G34" s="151"/>
      <c r="H34" s="151"/>
      <c r="I34" s="151"/>
      <c r="J34" s="151"/>
      <c r="K34" s="151"/>
      <c r="L34" s="151"/>
      <c r="M34" s="151"/>
      <c r="N34" s="151"/>
      <c r="O34" s="151"/>
      <c r="P34" s="151"/>
      <c r="Q34" s="151"/>
      <c r="R34" s="151"/>
      <c r="S34" s="151"/>
      <c r="T34" s="151"/>
      <c r="U34" s="151"/>
      <c r="V34" s="151"/>
      <c r="W34" s="151"/>
    </row>
    <row r="35" spans="1:23" ht="9">
      <c r="A35" s="151"/>
      <c r="B35" s="151"/>
      <c r="C35" s="151"/>
      <c r="D35" s="151"/>
      <c r="E35" s="151"/>
      <c r="F35" s="151"/>
      <c r="G35" s="151"/>
      <c r="H35" s="151"/>
      <c r="I35" s="151"/>
      <c r="J35" s="151"/>
      <c r="K35" s="151"/>
      <c r="L35" s="151"/>
      <c r="M35" s="151"/>
      <c r="N35" s="151"/>
      <c r="O35" s="151"/>
      <c r="P35" s="151"/>
      <c r="Q35" s="151"/>
      <c r="R35" s="151"/>
      <c r="S35" s="151"/>
      <c r="T35" s="151"/>
      <c r="U35" s="151"/>
      <c r="V35" s="151"/>
      <c r="W35" s="151"/>
    </row>
    <row r="36" spans="1:23" ht="15" customHeight="1">
      <c r="A36" s="151"/>
      <c r="B36" s="151"/>
      <c r="C36" s="151"/>
      <c r="D36" s="151"/>
      <c r="E36" s="151"/>
      <c r="F36" s="151"/>
      <c r="G36" s="151"/>
      <c r="H36" s="151"/>
      <c r="I36" s="151"/>
      <c r="J36" s="151"/>
      <c r="K36" s="151"/>
      <c r="L36" s="151"/>
      <c r="M36" s="151"/>
      <c r="N36" s="151"/>
      <c r="O36" s="151"/>
      <c r="P36" s="151"/>
      <c r="Q36" s="151"/>
      <c r="R36" s="151"/>
      <c r="S36" s="28"/>
      <c r="T36" s="28"/>
      <c r="U36" s="28"/>
      <c r="V36" s="28"/>
      <c r="W36" s="28"/>
    </row>
    <row r="37" spans="1:23" ht="15" customHeight="1">
      <c r="A37" s="151"/>
      <c r="B37" s="255" t="s">
        <v>78</v>
      </c>
      <c r="C37" s="255"/>
      <c r="D37" s="255"/>
      <c r="E37" s="255"/>
      <c r="F37" s="255"/>
      <c r="G37" s="255"/>
      <c r="H37" s="151"/>
      <c r="I37" s="151"/>
      <c r="J37" s="151"/>
      <c r="K37" s="151"/>
      <c r="L37" s="151"/>
      <c r="M37" s="151"/>
      <c r="N37" s="151"/>
      <c r="O37" s="151"/>
      <c r="P37" s="151"/>
      <c r="Q37" s="151"/>
      <c r="R37" s="151"/>
      <c r="S37" s="28"/>
      <c r="T37" s="28"/>
      <c r="U37" s="28"/>
      <c r="V37" s="28"/>
      <c r="W37" s="28"/>
    </row>
    <row r="38" spans="1:23" ht="15" customHeight="1">
      <c r="A38" s="151"/>
      <c r="B38" s="255" t="s">
        <v>82</v>
      </c>
      <c r="C38" s="255"/>
      <c r="D38" s="255"/>
      <c r="E38" s="255"/>
      <c r="F38" s="255"/>
      <c r="G38" s="255"/>
      <c r="H38" s="151"/>
      <c r="I38" s="151"/>
      <c r="J38" s="151"/>
      <c r="K38" s="151"/>
      <c r="L38" s="151"/>
      <c r="M38" s="151"/>
      <c r="N38" s="151"/>
      <c r="O38" s="151"/>
      <c r="P38" s="151"/>
      <c r="Q38" s="151"/>
      <c r="R38" s="151"/>
      <c r="S38" s="28"/>
      <c r="T38" s="28"/>
      <c r="U38" s="28"/>
      <c r="V38" s="28"/>
      <c r="W38" s="28"/>
    </row>
  </sheetData>
  <mergeCells count="6">
    <mergeCell ref="A3:N3"/>
    <mergeCell ref="E5:G5"/>
    <mergeCell ref="A29:W29"/>
    <mergeCell ref="B31:G31"/>
    <mergeCell ref="B38:G38"/>
    <mergeCell ref="B37:G37"/>
  </mergeCells>
  <printOptions horizontalCentered="1" verticalCentered="1"/>
  <pageMargins left="0.70866141732283472" right="0.70866141732283472" top="0.74803149606299213" bottom="0.74803149606299213" header="0.31496062992125984" footer="0.31496062992125984"/>
  <pageSetup paperSize="120" scale="83" orientation="landscape" horizontalDpi="4294967294" r:id="rId1"/>
  <rowBreaks count="1" manualBreakCount="1">
    <brk id="38" max="18" man="1"/>
  </rowBreaks>
  <colBreaks count="1" manualBreakCount="1">
    <brk id="24" max="1048575" man="1"/>
  </colBreaks>
  <ignoredErrors>
    <ignoredError sqref="M25 M1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3:O40"/>
  <sheetViews>
    <sheetView view="pageBreakPreview" zoomScaleNormal="100" zoomScaleSheetLayoutView="100" workbookViewId="0">
      <selection activeCell="M20" sqref="M20"/>
    </sheetView>
  </sheetViews>
  <sheetFormatPr baseColWidth="10" defaultColWidth="11.42578125" defaultRowHeight="15" customHeight="1"/>
  <cols>
    <col min="1" max="10" width="11.42578125" style="2"/>
    <col min="11" max="11" width="1.5703125" style="54" customWidth="1"/>
    <col min="12" max="12" width="5.42578125" style="54" bestFit="1" customWidth="1"/>
    <col min="13" max="13" width="9.42578125" style="54" customWidth="1"/>
    <col min="14" max="15" width="11.42578125" style="54"/>
    <col min="16" max="16384" width="11.42578125" style="2"/>
  </cols>
  <sheetData>
    <row r="3" spans="1:14" ht="15" customHeight="1">
      <c r="A3" s="256" t="s">
        <v>120</v>
      </c>
      <c r="B3" s="256"/>
      <c r="C3" s="256"/>
      <c r="D3" s="256"/>
      <c r="E3" s="256"/>
      <c r="F3" s="256"/>
      <c r="G3" s="256"/>
      <c r="H3" s="256"/>
      <c r="I3" s="256"/>
      <c r="J3" s="256"/>
    </row>
    <row r="7" spans="1:14" ht="15" customHeight="1">
      <c r="K7" s="3"/>
      <c r="L7" s="98"/>
      <c r="M7" s="99"/>
      <c r="N7" s="100"/>
    </row>
    <row r="8" spans="1:14" ht="15" customHeight="1">
      <c r="K8" s="3"/>
      <c r="L8" s="98"/>
      <c r="M8" s="99"/>
      <c r="N8" s="100"/>
    </row>
    <row r="9" spans="1:14" ht="15" customHeight="1">
      <c r="K9" s="3"/>
      <c r="L9" s="174">
        <v>2007</v>
      </c>
      <c r="M9" s="125">
        <v>16255</v>
      </c>
      <c r="N9" s="100"/>
    </row>
    <row r="10" spans="1:14" ht="15" customHeight="1">
      <c r="K10" s="3"/>
      <c r="L10" s="174">
        <v>2008</v>
      </c>
      <c r="M10" s="125">
        <v>28320</v>
      </c>
      <c r="N10" s="100"/>
    </row>
    <row r="11" spans="1:14" ht="15" customHeight="1">
      <c r="K11" s="3"/>
      <c r="L11" s="174">
        <v>2009</v>
      </c>
      <c r="M11" s="125">
        <v>23872</v>
      </c>
      <c r="N11" s="100"/>
    </row>
    <row r="12" spans="1:14" ht="15" customHeight="1">
      <c r="K12" s="3"/>
      <c r="L12" s="174">
        <v>2010</v>
      </c>
      <c r="M12" s="125">
        <v>25683</v>
      </c>
      <c r="N12" s="100"/>
    </row>
    <row r="13" spans="1:14" ht="15" customHeight="1">
      <c r="K13" s="3"/>
      <c r="L13" s="174">
        <v>2011</v>
      </c>
      <c r="M13" s="125">
        <v>20592</v>
      </c>
      <c r="N13" s="100"/>
    </row>
    <row r="14" spans="1:14" ht="15" customHeight="1">
      <c r="K14" s="3"/>
      <c r="L14" s="174">
        <v>2012</v>
      </c>
      <c r="M14" s="125">
        <v>16443</v>
      </c>
      <c r="N14" s="100"/>
    </row>
    <row r="15" spans="1:14" ht="15" customHeight="1">
      <c r="K15" s="3"/>
      <c r="L15" s="175">
        <v>2013</v>
      </c>
      <c r="M15" s="125">
        <v>16851</v>
      </c>
      <c r="N15" s="100"/>
    </row>
    <row r="16" spans="1:14" ht="15" customHeight="1">
      <c r="K16" s="3"/>
      <c r="L16" s="175">
        <v>2014</v>
      </c>
      <c r="M16" s="125">
        <v>14006</v>
      </c>
      <c r="N16" s="100"/>
    </row>
    <row r="17" spans="1:14" ht="15" customHeight="1">
      <c r="K17" s="3"/>
      <c r="L17" s="175">
        <v>2015</v>
      </c>
      <c r="M17" s="125">
        <v>19130</v>
      </c>
      <c r="N17" s="100"/>
    </row>
    <row r="18" spans="1:14" ht="15" customHeight="1">
      <c r="L18" s="175">
        <v>2016</v>
      </c>
      <c r="M18" s="125">
        <v>21753</v>
      </c>
      <c r="N18" s="70"/>
    </row>
    <row r="19" spans="1:14" ht="15" customHeight="1">
      <c r="L19" s="175">
        <v>2017</v>
      </c>
      <c r="M19" s="125">
        <v>16983</v>
      </c>
    </row>
    <row r="20" spans="1:14" ht="15" customHeight="1">
      <c r="L20" s="175">
        <v>2018</v>
      </c>
      <c r="M20" s="125">
        <v>5903</v>
      </c>
    </row>
    <row r="21" spans="1:14" ht="12.75" customHeight="1"/>
    <row r="22" spans="1:14" ht="12.75" customHeight="1"/>
    <row r="23" spans="1:14" ht="12.75" customHeight="1"/>
    <row r="24" spans="1:14" ht="12.75" customHeight="1"/>
    <row r="25" spans="1:14" ht="12.75" customHeight="1"/>
    <row r="26" spans="1:14" ht="29.25" customHeight="1">
      <c r="A26" s="13"/>
      <c r="B26" s="247" t="s">
        <v>119</v>
      </c>
      <c r="C26" s="257"/>
      <c r="D26" s="257"/>
      <c r="E26" s="257"/>
      <c r="F26" s="257"/>
      <c r="G26" s="257"/>
      <c r="H26" s="257"/>
      <c r="I26" s="257"/>
      <c r="J26" s="257"/>
    </row>
    <row r="27" spans="1:14" ht="29.25" customHeight="1">
      <c r="A27" s="13"/>
      <c r="B27" s="148"/>
      <c r="C27" s="258" t="s">
        <v>72</v>
      </c>
      <c r="D27" s="258"/>
      <c r="E27" s="258"/>
      <c r="F27" s="258"/>
      <c r="G27" s="258"/>
      <c r="H27" s="258"/>
      <c r="I27" s="258"/>
      <c r="J27" s="258"/>
      <c r="K27" s="154"/>
    </row>
    <row r="28" spans="1:14" ht="29.25" customHeight="1">
      <c r="A28" s="13"/>
      <c r="B28" s="148"/>
      <c r="C28" s="259"/>
      <c r="D28" s="259"/>
      <c r="E28" s="259"/>
      <c r="F28" s="259"/>
      <c r="G28" s="259"/>
      <c r="H28" s="259"/>
      <c r="I28" s="259"/>
      <c r="J28" s="259"/>
      <c r="K28" s="154"/>
    </row>
    <row r="29" spans="1:14" ht="29.25" customHeight="1">
      <c r="A29" s="13"/>
      <c r="B29" s="148"/>
      <c r="C29" s="155"/>
      <c r="D29" s="155"/>
      <c r="E29" s="258" t="s">
        <v>79</v>
      </c>
      <c r="F29" s="258"/>
      <c r="G29" s="258"/>
      <c r="H29" s="258"/>
      <c r="I29" s="155"/>
      <c r="J29" s="155"/>
      <c r="K29" s="154"/>
    </row>
    <row r="30" spans="1:14" ht="15" customHeight="1">
      <c r="A30" s="13"/>
      <c r="B30" s="148"/>
      <c r="C30" s="258" t="s">
        <v>82</v>
      </c>
      <c r="D30" s="258"/>
      <c r="E30" s="258"/>
      <c r="F30" s="258"/>
      <c r="G30" s="258"/>
      <c r="H30" s="258"/>
      <c r="I30" s="258"/>
      <c r="J30" s="258"/>
    </row>
    <row r="31" spans="1:14" ht="15" customHeight="1">
      <c r="A31" s="19"/>
      <c r="C31" s="10"/>
      <c r="D31" s="10"/>
      <c r="E31" s="10"/>
      <c r="F31" s="10"/>
      <c r="G31" s="10"/>
    </row>
    <row r="32" spans="1:14" ht="15" customHeight="1">
      <c r="B32" s="10"/>
      <c r="C32" s="249"/>
      <c r="D32" s="249"/>
      <c r="E32" s="249"/>
      <c r="F32" s="249"/>
      <c r="G32" s="10"/>
    </row>
    <row r="33" spans="1:7" ht="15" customHeight="1">
      <c r="A33" s="10"/>
      <c r="B33" s="10"/>
      <c r="C33" s="249"/>
      <c r="D33" s="249"/>
      <c r="E33" s="249"/>
      <c r="F33" s="249"/>
      <c r="G33" s="10"/>
    </row>
    <row r="34" spans="1:7" ht="15" customHeight="1">
      <c r="A34" s="10"/>
      <c r="B34" s="10"/>
      <c r="C34" s="249"/>
      <c r="D34" s="249"/>
      <c r="E34" s="249"/>
      <c r="F34" s="249"/>
      <c r="G34" s="10"/>
    </row>
    <row r="35" spans="1:7" ht="15" customHeight="1">
      <c r="A35" s="10"/>
      <c r="B35" s="10"/>
      <c r="C35" s="249"/>
      <c r="D35" s="249"/>
      <c r="E35" s="249"/>
      <c r="F35" s="249"/>
      <c r="G35" s="10"/>
    </row>
    <row r="36" spans="1:7" ht="15" customHeight="1">
      <c r="A36" s="10"/>
      <c r="B36" s="10"/>
      <c r="C36" s="249"/>
      <c r="D36" s="249"/>
      <c r="E36" s="249"/>
      <c r="F36" s="249"/>
      <c r="G36" s="10"/>
    </row>
    <row r="37" spans="1:7" ht="15" customHeight="1">
      <c r="A37" s="10"/>
      <c r="B37" s="10"/>
      <c r="C37" s="215"/>
      <c r="D37" s="216"/>
      <c r="E37" s="216"/>
      <c r="F37" s="216"/>
      <c r="G37" s="10"/>
    </row>
    <row r="38" spans="1:7" ht="15" customHeight="1">
      <c r="A38" s="10"/>
      <c r="B38" s="10"/>
      <c r="C38" s="216"/>
      <c r="D38" s="216"/>
      <c r="E38" s="216"/>
      <c r="F38" s="216"/>
      <c r="G38" s="10"/>
    </row>
    <row r="39" spans="1:7" ht="15" customHeight="1">
      <c r="A39" s="10"/>
      <c r="B39" s="10"/>
      <c r="C39" s="216"/>
      <c r="D39" s="216"/>
      <c r="E39" s="216"/>
      <c r="F39" s="216"/>
      <c r="G39" s="10"/>
    </row>
    <row r="40" spans="1:7" ht="15" customHeight="1">
      <c r="A40" s="10"/>
      <c r="B40" s="10"/>
      <c r="C40" s="216"/>
      <c r="D40" s="216"/>
      <c r="E40" s="216"/>
      <c r="F40" s="216"/>
      <c r="G40" s="10"/>
    </row>
  </sheetData>
  <mergeCells count="8">
    <mergeCell ref="C32:F36"/>
    <mergeCell ref="C37:F40"/>
    <mergeCell ref="A3:J3"/>
    <mergeCell ref="B26:J26"/>
    <mergeCell ref="C27:J27"/>
    <mergeCell ref="C28:J28"/>
    <mergeCell ref="C30:J30"/>
    <mergeCell ref="E29:H29"/>
  </mergeCells>
  <printOptions horizontalCentered="1" verticalCentered="1"/>
  <pageMargins left="0.70866141732283472" right="0.70866141732283472" top="0.74803149606299213" bottom="0.74803149606299213" header="0.31496062992125984" footer="0.31496062992125984"/>
  <pageSetup paperSize="120" scale="83" orientation="landscape" horizont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1" sqref="H21"/>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3:BF32"/>
  <sheetViews>
    <sheetView view="pageBreakPreview" zoomScale="85" zoomScaleNormal="100" zoomScaleSheetLayoutView="85" workbookViewId="0">
      <pane xSplit="1" ySplit="10" topLeftCell="AD11" activePane="bottomRight" state="frozen"/>
      <selection pane="topRight" activeCell="B1" sqref="B1"/>
      <selection pane="bottomLeft" activeCell="A11" sqref="A11"/>
      <selection pane="bottomRight" activeCell="BC10" sqref="BC10"/>
    </sheetView>
  </sheetViews>
  <sheetFormatPr baseColWidth="10" defaultColWidth="11.42578125" defaultRowHeight="15" customHeight="1"/>
  <cols>
    <col min="1" max="1" width="12.7109375" style="2" customWidth="1"/>
    <col min="2" max="6" width="10.140625" style="2" customWidth="1"/>
    <col min="7" max="7" width="8.7109375" style="2" customWidth="1"/>
    <col min="8" max="8" width="7.5703125" style="2" customWidth="1"/>
    <col min="9" max="9" width="12" style="2" customWidth="1"/>
    <col min="10" max="10" width="10" style="2" customWidth="1"/>
    <col min="11" max="20" width="7.42578125" style="2" customWidth="1"/>
    <col min="21" max="21" width="8.42578125" style="2" customWidth="1"/>
    <col min="22" max="22" width="8.85546875" style="2" customWidth="1"/>
    <col min="23" max="24" width="8.140625" style="2" customWidth="1"/>
    <col min="25" max="26" width="7.42578125" style="2" customWidth="1"/>
    <col min="27" max="27" width="8.42578125" style="2" customWidth="1"/>
    <col min="28" max="28" width="8.85546875" style="2" customWidth="1"/>
    <col min="29" max="42" width="8.140625" style="2" customWidth="1"/>
    <col min="43" max="43" width="7.42578125" style="2" customWidth="1"/>
    <col min="44" max="44" width="6.85546875" style="2" customWidth="1"/>
    <col min="45" max="54" width="8.140625" style="2" customWidth="1"/>
    <col min="55" max="55" width="6.7109375" style="2" bestFit="1" customWidth="1"/>
    <col min="56" max="16384" width="11.42578125" style="2"/>
  </cols>
  <sheetData>
    <row r="3" spans="1:58" ht="15" customHeight="1">
      <c r="A3" s="210" t="s">
        <v>24</v>
      </c>
      <c r="B3" s="210"/>
      <c r="C3" s="210"/>
      <c r="D3" s="210"/>
      <c r="E3" s="210"/>
      <c r="F3" s="210"/>
      <c r="G3" s="210"/>
      <c r="H3" s="210"/>
      <c r="I3" s="210"/>
    </row>
    <row r="5" spans="1:58" ht="3" customHeight="1">
      <c r="A5" s="4"/>
      <c r="B5" s="1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8" ht="15" customHeight="1">
      <c r="A6" s="4"/>
      <c r="B6" s="206">
        <v>2012</v>
      </c>
      <c r="C6" s="206"/>
      <c r="D6" s="206"/>
      <c r="E6" s="206"/>
      <c r="F6" s="206"/>
      <c r="G6" s="205">
        <v>2013</v>
      </c>
      <c r="H6" s="205"/>
      <c r="I6" s="205"/>
      <c r="J6" s="205"/>
      <c r="K6" s="205"/>
      <c r="L6" s="205"/>
      <c r="M6" s="211">
        <v>2014</v>
      </c>
      <c r="N6" s="211"/>
      <c r="O6" s="211"/>
      <c r="P6" s="211"/>
      <c r="Q6" s="211"/>
      <c r="R6" s="211"/>
      <c r="S6" s="211">
        <v>2015</v>
      </c>
      <c r="T6" s="211"/>
      <c r="U6" s="211"/>
      <c r="V6" s="211"/>
      <c r="W6" s="211"/>
      <c r="X6" s="211"/>
      <c r="Y6" s="211">
        <v>2016</v>
      </c>
      <c r="Z6" s="211"/>
      <c r="AA6" s="211"/>
      <c r="AB6" s="211"/>
      <c r="AC6" s="211"/>
      <c r="AD6" s="211"/>
      <c r="AE6" s="211">
        <v>2017</v>
      </c>
      <c r="AF6" s="211"/>
      <c r="AG6" s="211"/>
      <c r="AH6" s="211"/>
      <c r="AI6" s="211"/>
      <c r="AJ6" s="211"/>
      <c r="AK6" s="211">
        <v>2018</v>
      </c>
      <c r="AL6" s="211"/>
      <c r="AM6" s="211"/>
      <c r="AN6" s="211"/>
      <c r="AO6" s="211"/>
      <c r="AP6" s="211"/>
      <c r="AQ6" s="213" t="s">
        <v>93</v>
      </c>
      <c r="AR6" s="213"/>
      <c r="AS6" s="213"/>
      <c r="AT6" s="213"/>
      <c r="AU6" s="213"/>
      <c r="AV6" s="213"/>
      <c r="AW6" s="213" t="s">
        <v>94</v>
      </c>
      <c r="AX6" s="213"/>
      <c r="AY6" s="213"/>
      <c r="AZ6" s="213"/>
      <c r="BA6" s="213"/>
      <c r="BB6" s="213"/>
      <c r="BC6" s="214" t="s">
        <v>1</v>
      </c>
      <c r="BD6" s="214"/>
      <c r="BE6" s="5"/>
    </row>
    <row r="7" spans="1:58" ht="18.95" customHeight="1">
      <c r="A7" s="4" t="s">
        <v>60</v>
      </c>
      <c r="B7" s="206" t="s">
        <v>2</v>
      </c>
      <c r="C7" s="206"/>
      <c r="D7" s="60" t="s">
        <v>3</v>
      </c>
      <c r="E7" s="208" t="s">
        <v>5</v>
      </c>
      <c r="F7" s="208"/>
      <c r="G7" s="206" t="s">
        <v>2</v>
      </c>
      <c r="H7" s="206"/>
      <c r="I7" s="72" t="s">
        <v>3</v>
      </c>
      <c r="J7" s="208" t="s">
        <v>5</v>
      </c>
      <c r="K7" s="208"/>
      <c r="L7" s="119" t="s">
        <v>68</v>
      </c>
      <c r="M7" s="206" t="s">
        <v>2</v>
      </c>
      <c r="N7" s="206"/>
      <c r="O7" s="129" t="s">
        <v>3</v>
      </c>
      <c r="P7" s="208" t="s">
        <v>5</v>
      </c>
      <c r="Q7" s="208"/>
      <c r="R7" s="129" t="s">
        <v>68</v>
      </c>
      <c r="S7" s="206" t="s">
        <v>2</v>
      </c>
      <c r="T7" s="206"/>
      <c r="U7" s="160" t="s">
        <v>3</v>
      </c>
      <c r="V7" s="208" t="s">
        <v>5</v>
      </c>
      <c r="W7" s="208"/>
      <c r="X7" s="160" t="s">
        <v>68</v>
      </c>
      <c r="Y7" s="206" t="s">
        <v>2</v>
      </c>
      <c r="Z7" s="206"/>
      <c r="AA7" s="178" t="s">
        <v>3</v>
      </c>
      <c r="AB7" s="208" t="s">
        <v>5</v>
      </c>
      <c r="AC7" s="208"/>
      <c r="AD7" s="178" t="s">
        <v>68</v>
      </c>
      <c r="AE7" s="206" t="s">
        <v>2</v>
      </c>
      <c r="AF7" s="206"/>
      <c r="AG7" s="184" t="s">
        <v>3</v>
      </c>
      <c r="AH7" s="208" t="s">
        <v>5</v>
      </c>
      <c r="AI7" s="208"/>
      <c r="AJ7" s="184" t="s">
        <v>68</v>
      </c>
      <c r="AK7" s="206" t="s">
        <v>2</v>
      </c>
      <c r="AL7" s="206"/>
      <c r="AM7" s="195" t="s">
        <v>3</v>
      </c>
      <c r="AN7" s="208" t="s">
        <v>5</v>
      </c>
      <c r="AO7" s="208"/>
      <c r="AP7" s="195" t="s">
        <v>68</v>
      </c>
      <c r="AQ7" s="206" t="s">
        <v>2</v>
      </c>
      <c r="AR7" s="206"/>
      <c r="AS7" s="80" t="s">
        <v>3</v>
      </c>
      <c r="AT7" s="208" t="s">
        <v>5</v>
      </c>
      <c r="AU7" s="208"/>
      <c r="AV7" s="119" t="s">
        <v>68</v>
      </c>
      <c r="AW7" s="206" t="s">
        <v>2</v>
      </c>
      <c r="AX7" s="206"/>
      <c r="AY7" s="195" t="s">
        <v>3</v>
      </c>
      <c r="AZ7" s="208" t="s">
        <v>5</v>
      </c>
      <c r="BA7" s="208"/>
      <c r="BB7" s="195" t="s">
        <v>68</v>
      </c>
      <c r="BC7" s="214"/>
      <c r="BD7" s="214"/>
      <c r="BE7" s="5"/>
    </row>
    <row r="8" spans="1:58" ht="3.95" customHeight="1">
      <c r="A8" s="4"/>
      <c r="B8" s="58"/>
      <c r="C8" s="58"/>
      <c r="D8" s="60"/>
      <c r="E8" s="60"/>
      <c r="F8" s="60"/>
      <c r="G8" s="71"/>
      <c r="H8" s="71"/>
      <c r="I8" s="72"/>
      <c r="J8" s="72"/>
      <c r="K8" s="72"/>
      <c r="L8" s="119"/>
      <c r="M8" s="126"/>
      <c r="N8" s="126"/>
      <c r="O8" s="129"/>
      <c r="P8" s="129"/>
      <c r="Q8" s="129"/>
      <c r="R8" s="129"/>
      <c r="S8" s="158"/>
      <c r="T8" s="158"/>
      <c r="U8" s="160"/>
      <c r="V8" s="160"/>
      <c r="W8" s="160"/>
      <c r="X8" s="160"/>
      <c r="Y8" s="177"/>
      <c r="Z8" s="177"/>
      <c r="AA8" s="178"/>
      <c r="AB8" s="178"/>
      <c r="AC8" s="178"/>
      <c r="AD8" s="178"/>
      <c r="AE8" s="184"/>
      <c r="AF8" s="184"/>
      <c r="AG8" s="184"/>
      <c r="AH8" s="184"/>
      <c r="AI8" s="184"/>
      <c r="AJ8" s="184"/>
      <c r="AK8" s="195"/>
      <c r="AL8" s="195"/>
      <c r="AM8" s="195"/>
      <c r="AN8" s="195"/>
      <c r="AO8" s="195"/>
      <c r="AP8" s="195"/>
      <c r="AQ8" s="78"/>
      <c r="AR8" s="78"/>
      <c r="AS8" s="80"/>
      <c r="AT8" s="80"/>
      <c r="AU8" s="80"/>
      <c r="AV8" s="119"/>
      <c r="AW8" s="192"/>
      <c r="AX8" s="192"/>
      <c r="AY8" s="195"/>
      <c r="AZ8" s="195"/>
      <c r="BA8" s="195"/>
      <c r="BB8" s="195"/>
      <c r="BC8" s="63"/>
      <c r="BD8" s="63"/>
      <c r="BE8" s="5"/>
    </row>
    <row r="9" spans="1:58" ht="15" customHeight="1">
      <c r="A9" s="4"/>
      <c r="B9" s="58" t="s">
        <v>7</v>
      </c>
      <c r="C9" s="61" t="s">
        <v>6</v>
      </c>
      <c r="D9" s="58" t="s">
        <v>6</v>
      </c>
      <c r="E9" s="61" t="s">
        <v>7</v>
      </c>
      <c r="F9" s="58" t="s">
        <v>6</v>
      </c>
      <c r="G9" s="79" t="s">
        <v>7</v>
      </c>
      <c r="H9" s="78" t="s">
        <v>6</v>
      </c>
      <c r="I9" s="79" t="s">
        <v>6</v>
      </c>
      <c r="J9" s="78" t="s">
        <v>7</v>
      </c>
      <c r="K9" s="79" t="s">
        <v>6</v>
      </c>
      <c r="L9" s="126" t="s">
        <v>6</v>
      </c>
      <c r="M9" s="130" t="s">
        <v>7</v>
      </c>
      <c r="N9" s="126" t="s">
        <v>6</v>
      </c>
      <c r="O9" s="127" t="s">
        <v>6</v>
      </c>
      <c r="P9" s="126" t="s">
        <v>7</v>
      </c>
      <c r="Q9" s="130" t="s">
        <v>6</v>
      </c>
      <c r="R9" s="126" t="s">
        <v>6</v>
      </c>
      <c r="S9" s="157" t="s">
        <v>7</v>
      </c>
      <c r="T9" s="158" t="s">
        <v>6</v>
      </c>
      <c r="U9" s="161" t="s">
        <v>6</v>
      </c>
      <c r="V9" s="158" t="s">
        <v>7</v>
      </c>
      <c r="W9" s="157" t="s">
        <v>6</v>
      </c>
      <c r="X9" s="158" t="s">
        <v>6</v>
      </c>
      <c r="Y9" s="176" t="s">
        <v>7</v>
      </c>
      <c r="Z9" s="177" t="s">
        <v>6</v>
      </c>
      <c r="AA9" s="179" t="s">
        <v>6</v>
      </c>
      <c r="AB9" s="177" t="s">
        <v>7</v>
      </c>
      <c r="AC9" s="176" t="s">
        <v>6</v>
      </c>
      <c r="AD9" s="177" t="s">
        <v>6</v>
      </c>
      <c r="AE9" s="182" t="s">
        <v>7</v>
      </c>
      <c r="AF9" s="183" t="s">
        <v>6</v>
      </c>
      <c r="AG9" s="185" t="s">
        <v>6</v>
      </c>
      <c r="AH9" s="183" t="s">
        <v>7</v>
      </c>
      <c r="AI9" s="182" t="s">
        <v>6</v>
      </c>
      <c r="AJ9" s="183" t="s">
        <v>6</v>
      </c>
      <c r="AK9" s="193" t="s">
        <v>7</v>
      </c>
      <c r="AL9" s="192" t="s">
        <v>6</v>
      </c>
      <c r="AM9" s="196" t="s">
        <v>6</v>
      </c>
      <c r="AN9" s="192" t="s">
        <v>7</v>
      </c>
      <c r="AO9" s="193" t="s">
        <v>6</v>
      </c>
      <c r="AP9" s="192" t="s">
        <v>6</v>
      </c>
      <c r="AQ9" s="127" t="s">
        <v>7</v>
      </c>
      <c r="AR9" s="126" t="s">
        <v>6</v>
      </c>
      <c r="AS9" s="127" t="s">
        <v>6</v>
      </c>
      <c r="AT9" s="126" t="s">
        <v>7</v>
      </c>
      <c r="AU9" s="127" t="s">
        <v>6</v>
      </c>
      <c r="AV9" s="126" t="s">
        <v>6</v>
      </c>
      <c r="AW9" s="196" t="s">
        <v>7</v>
      </c>
      <c r="AX9" s="192" t="s">
        <v>6</v>
      </c>
      <c r="AY9" s="196" t="s">
        <v>6</v>
      </c>
      <c r="AZ9" s="192" t="s">
        <v>7</v>
      </c>
      <c r="BA9" s="196" t="s">
        <v>6</v>
      </c>
      <c r="BB9" s="192" t="s">
        <v>6</v>
      </c>
      <c r="BC9" s="126" t="s">
        <v>7</v>
      </c>
      <c r="BD9" s="1" t="s">
        <v>6</v>
      </c>
      <c r="BE9" s="5"/>
    </row>
    <row r="10" spans="1:58" ht="19.899999999999999" customHeight="1">
      <c r="A10" s="59" t="s">
        <v>87</v>
      </c>
      <c r="B10" s="85">
        <f t="shared" ref="B10:C10" si="0">SUM(B11:B26)</f>
        <v>164</v>
      </c>
      <c r="C10" s="85">
        <f t="shared" si="0"/>
        <v>2089</v>
      </c>
      <c r="D10" s="85">
        <f>SUM(D11:D26)</f>
        <v>2173</v>
      </c>
      <c r="E10" s="62">
        <f>SUM(E11:E26)</f>
        <v>87</v>
      </c>
      <c r="F10" s="85">
        <f>SUM(F11:F26)</f>
        <v>3109</v>
      </c>
      <c r="G10" s="73">
        <f>SUM(G11:G26)</f>
        <v>144</v>
      </c>
      <c r="H10" s="83">
        <f t="shared" ref="H10:K10" si="1">SUM(H11:H26)</f>
        <v>1828</v>
      </c>
      <c r="I10" s="83">
        <f t="shared" si="1"/>
        <v>1780</v>
      </c>
      <c r="J10" s="83">
        <f t="shared" si="1"/>
        <v>69</v>
      </c>
      <c r="K10" s="83">
        <f t="shared" si="1"/>
        <v>2097</v>
      </c>
      <c r="L10" s="121">
        <f>SUM(L11:L26)</f>
        <v>40</v>
      </c>
      <c r="M10" s="131">
        <f t="shared" ref="M10:R10" si="2">SUM(M11:M26)</f>
        <v>166</v>
      </c>
      <c r="N10" s="131">
        <f t="shared" si="2"/>
        <v>2274</v>
      </c>
      <c r="O10" s="131">
        <f t="shared" si="2"/>
        <v>1920</v>
      </c>
      <c r="P10" s="131">
        <f t="shared" si="2"/>
        <v>83</v>
      </c>
      <c r="Q10" s="131">
        <f t="shared" si="2"/>
        <v>3328</v>
      </c>
      <c r="R10" s="131">
        <f t="shared" si="2"/>
        <v>42</v>
      </c>
      <c r="S10" s="162">
        <f t="shared" ref="S10:X10" si="3">SUM(S11:S26)</f>
        <v>167</v>
      </c>
      <c r="T10" s="162">
        <f t="shared" si="3"/>
        <v>2952</v>
      </c>
      <c r="U10" s="162">
        <f t="shared" si="3"/>
        <v>2002</v>
      </c>
      <c r="V10" s="162">
        <f t="shared" si="3"/>
        <v>41</v>
      </c>
      <c r="W10" s="162">
        <f t="shared" si="3"/>
        <v>1697</v>
      </c>
      <c r="X10" s="162">
        <f t="shared" si="3"/>
        <v>25</v>
      </c>
      <c r="Y10" s="180">
        <f t="shared" ref="Y10:AJ10" si="4">SUM(Y11:Y26)</f>
        <v>265</v>
      </c>
      <c r="Z10" s="180">
        <f t="shared" si="4"/>
        <v>5388</v>
      </c>
      <c r="AA10" s="180">
        <f t="shared" si="4"/>
        <v>2122</v>
      </c>
      <c r="AB10" s="180">
        <f t="shared" si="4"/>
        <v>45</v>
      </c>
      <c r="AC10" s="180">
        <f t="shared" si="4"/>
        <v>1611</v>
      </c>
      <c r="AD10" s="180">
        <f t="shared" si="4"/>
        <v>33</v>
      </c>
      <c r="AE10" s="186">
        <f>SUM(AE11:AE26)</f>
        <v>298</v>
      </c>
      <c r="AF10" s="186">
        <f>SUM(AF11:AF26)</f>
        <v>4560</v>
      </c>
      <c r="AG10" s="186">
        <f>SUM(AG11:AG26)</f>
        <v>2394</v>
      </c>
      <c r="AH10" s="186">
        <f>SUM(AH11:AH26)</f>
        <v>48</v>
      </c>
      <c r="AI10" s="186">
        <f t="shared" si="4"/>
        <v>2453</v>
      </c>
      <c r="AJ10" s="186">
        <f t="shared" si="4"/>
        <v>48</v>
      </c>
      <c r="AK10" s="197">
        <f>SUM(AK11:AK26)</f>
        <v>125</v>
      </c>
      <c r="AL10" s="197">
        <f>SUM(AL11:AL26)</f>
        <v>919</v>
      </c>
      <c r="AM10" s="197">
        <f>SUM(AM11:AM26)</f>
        <v>2216</v>
      </c>
      <c r="AN10" s="197">
        <f>SUM(AN11:AN26)</f>
        <v>9</v>
      </c>
      <c r="AO10" s="197">
        <f t="shared" ref="AO10:AP10" si="5">SUM(AO11:AO26)</f>
        <v>487</v>
      </c>
      <c r="AP10" s="197">
        <f t="shared" si="5"/>
        <v>7</v>
      </c>
      <c r="AQ10" s="85">
        <f t="shared" ref="AQ10:AV10" si="6">SUM(AQ11:AQ26)</f>
        <v>74</v>
      </c>
      <c r="AR10" s="131">
        <f t="shared" si="6"/>
        <v>1521</v>
      </c>
      <c r="AS10" s="131">
        <f t="shared" si="6"/>
        <v>1900</v>
      </c>
      <c r="AT10" s="131">
        <f t="shared" si="6"/>
        <v>25</v>
      </c>
      <c r="AU10" s="131">
        <f t="shared" si="6"/>
        <v>1481</v>
      </c>
      <c r="AV10" s="131">
        <f t="shared" si="6"/>
        <v>30</v>
      </c>
      <c r="AW10" s="197">
        <f t="shared" ref="AW10:BB10" si="7">SUM(AW11:AW26)</f>
        <v>38</v>
      </c>
      <c r="AX10" s="197">
        <f t="shared" si="7"/>
        <v>485</v>
      </c>
      <c r="AY10" s="197">
        <f t="shared" si="7"/>
        <v>1888</v>
      </c>
      <c r="AZ10" s="197">
        <f t="shared" si="7"/>
        <v>17</v>
      </c>
      <c r="BA10" s="197">
        <f t="shared" si="7"/>
        <v>798</v>
      </c>
      <c r="BB10" s="197">
        <f t="shared" si="7"/>
        <v>31</v>
      </c>
      <c r="BC10" s="81">
        <f>SUM(BC11:BC26)</f>
        <v>2820</v>
      </c>
      <c r="BD10" s="81">
        <f>SUM(BD11:BD26)</f>
        <v>85393</v>
      </c>
      <c r="BE10" s="5"/>
      <c r="BF10" s="47"/>
    </row>
    <row r="11" spans="1:58" ht="15" customHeight="1">
      <c r="A11" s="6" t="s">
        <v>8</v>
      </c>
      <c r="B11" s="9">
        <v>1</v>
      </c>
      <c r="C11" s="7">
        <v>3</v>
      </c>
      <c r="D11" s="9">
        <v>94</v>
      </c>
      <c r="E11" s="7">
        <v>2</v>
      </c>
      <c r="F11" s="9">
        <v>76</v>
      </c>
      <c r="G11" s="7">
        <v>2</v>
      </c>
      <c r="H11" s="9">
        <v>88</v>
      </c>
      <c r="I11" s="7">
        <v>92</v>
      </c>
      <c r="J11" s="9"/>
      <c r="K11" s="7"/>
      <c r="L11" s="9"/>
      <c r="M11" s="7">
        <v>3</v>
      </c>
      <c r="N11" s="9">
        <v>40</v>
      </c>
      <c r="O11" s="7">
        <v>92</v>
      </c>
      <c r="P11" s="9">
        <v>2</v>
      </c>
      <c r="Q11" s="7">
        <v>110</v>
      </c>
      <c r="R11" s="9"/>
      <c r="S11" s="7">
        <v>1</v>
      </c>
      <c r="T11" s="9">
        <v>6</v>
      </c>
      <c r="U11" s="7">
        <v>92</v>
      </c>
      <c r="V11" s="9"/>
      <c r="W11" s="7"/>
      <c r="X11" s="9"/>
      <c r="Y11" s="7">
        <v>3</v>
      </c>
      <c r="Z11" s="9">
        <v>239</v>
      </c>
      <c r="AA11" s="7">
        <v>106</v>
      </c>
      <c r="AB11" s="9">
        <v>2</v>
      </c>
      <c r="AC11" s="7">
        <v>17</v>
      </c>
      <c r="AD11" s="9"/>
      <c r="AE11" s="134">
        <v>5</v>
      </c>
      <c r="AF11" s="9">
        <v>72</v>
      </c>
      <c r="AG11" s="134">
        <v>107</v>
      </c>
      <c r="AH11" s="9">
        <v>1</v>
      </c>
      <c r="AI11" s="134">
        <v>40</v>
      </c>
      <c r="AJ11" s="9"/>
      <c r="AK11" s="134">
        <v>3</v>
      </c>
      <c r="AL11" s="9">
        <v>11</v>
      </c>
      <c r="AM11" s="134">
        <v>106</v>
      </c>
      <c r="AN11" s="9">
        <v>1</v>
      </c>
      <c r="AO11" s="134">
        <v>60</v>
      </c>
      <c r="AP11" s="9"/>
      <c r="AQ11" s="134">
        <v>4</v>
      </c>
      <c r="AR11" s="9">
        <v>19</v>
      </c>
      <c r="AS11" s="134">
        <v>91</v>
      </c>
      <c r="AT11" s="9">
        <v>2</v>
      </c>
      <c r="AU11" s="134">
        <v>45</v>
      </c>
      <c r="AV11" s="9"/>
      <c r="AW11" s="134">
        <v>1</v>
      </c>
      <c r="AX11" s="9">
        <v>5</v>
      </c>
      <c r="AY11" s="134">
        <v>91</v>
      </c>
      <c r="AZ11" s="9"/>
      <c r="BA11" s="134"/>
      <c r="BB11" s="9"/>
      <c r="BC11" s="190">
        <f>+'5.1'!W11+B11+E11+G11+J11+M11+P11+S11+V11+Y11+AB11+AE11+AH11+AK11+AN11</f>
        <v>42</v>
      </c>
      <c r="BD11" s="190">
        <f>+'5.1'!X11+C11+D11+F11+H11+I11+K11+L11+N11+O11+Q11+R11+T11+U11+W11+X11+Z11+AA11+AC11+AD11+AF11+AG11+AI11+AJ11+AL11+AM11+AO11+AP11</f>
        <v>2706</v>
      </c>
      <c r="BE11" s="5"/>
      <c r="BF11" s="47"/>
    </row>
    <row r="12" spans="1:58" ht="15" customHeight="1">
      <c r="A12" s="6" t="s">
        <v>9</v>
      </c>
      <c r="B12" s="9">
        <v>17</v>
      </c>
      <c r="C12" s="9">
        <v>210</v>
      </c>
      <c r="D12" s="9">
        <v>25</v>
      </c>
      <c r="E12" s="9">
        <v>12</v>
      </c>
      <c r="F12" s="9">
        <v>329</v>
      </c>
      <c r="G12" s="9">
        <v>16</v>
      </c>
      <c r="H12" s="9">
        <v>231</v>
      </c>
      <c r="I12" s="9">
        <v>25</v>
      </c>
      <c r="J12" s="9">
        <v>8</v>
      </c>
      <c r="K12" s="9">
        <v>361</v>
      </c>
      <c r="L12" s="9"/>
      <c r="M12" s="9">
        <v>17</v>
      </c>
      <c r="N12" s="9">
        <v>304</v>
      </c>
      <c r="O12" s="9">
        <v>16</v>
      </c>
      <c r="P12" s="9">
        <v>6</v>
      </c>
      <c r="Q12" s="9">
        <v>258</v>
      </c>
      <c r="R12" s="9">
        <v>3</v>
      </c>
      <c r="S12" s="9">
        <v>12</v>
      </c>
      <c r="T12" s="9">
        <v>256</v>
      </c>
      <c r="U12" s="9">
        <v>94</v>
      </c>
      <c r="V12" s="9">
        <v>2</v>
      </c>
      <c r="W12" s="9">
        <v>86</v>
      </c>
      <c r="X12" s="9">
        <v>3</v>
      </c>
      <c r="Y12" s="9">
        <v>18</v>
      </c>
      <c r="Z12" s="9">
        <v>166</v>
      </c>
      <c r="AA12" s="9">
        <v>94</v>
      </c>
      <c r="AB12" s="9">
        <v>4</v>
      </c>
      <c r="AC12" s="9">
        <v>343</v>
      </c>
      <c r="AD12" s="9">
        <v>2</v>
      </c>
      <c r="AE12" s="9">
        <v>22</v>
      </c>
      <c r="AF12" s="9">
        <v>399</v>
      </c>
      <c r="AG12" s="9">
        <v>93</v>
      </c>
      <c r="AH12" s="9">
        <v>5</v>
      </c>
      <c r="AI12" s="9">
        <v>312</v>
      </c>
      <c r="AJ12" s="9">
        <v>1</v>
      </c>
      <c r="AK12" s="9">
        <v>6</v>
      </c>
      <c r="AL12" s="9">
        <v>114</v>
      </c>
      <c r="AM12" s="9">
        <v>92</v>
      </c>
      <c r="AN12" s="9"/>
      <c r="AO12" s="9"/>
      <c r="AP12" s="9"/>
      <c r="AQ12" s="9">
        <v>8</v>
      </c>
      <c r="AR12" s="9">
        <v>140</v>
      </c>
      <c r="AS12" s="9">
        <v>11</v>
      </c>
      <c r="AT12" s="9"/>
      <c r="AU12" s="9"/>
      <c r="AV12" s="9"/>
      <c r="AW12" s="9">
        <v>4</v>
      </c>
      <c r="AX12" s="9">
        <v>63</v>
      </c>
      <c r="AY12" s="9">
        <v>11</v>
      </c>
      <c r="AZ12" s="9">
        <v>3</v>
      </c>
      <c r="BA12" s="9">
        <v>111</v>
      </c>
      <c r="BB12" s="9"/>
      <c r="BC12" s="197">
        <f>+'5.1'!W12+B12+E12+G12+J12+M12+P12+S12+V12+Y12+AB12+AE12+AH12+AK12+AN12</f>
        <v>252</v>
      </c>
      <c r="BD12" s="197">
        <f>+'5.1'!X12+C12+D12+F12+H12+I12+K12+L12+N12+O12+Q12+R12+T12+U12+W12+X12+Z12+AA12+AC12+AD12+AF12+AG12+AI12+AJ12+AL12+AM12+AO12+AP12</f>
        <v>6883</v>
      </c>
      <c r="BE12" s="5"/>
      <c r="BF12" s="47"/>
    </row>
    <row r="13" spans="1:58" ht="15" customHeight="1">
      <c r="A13" s="6" t="s">
        <v>10</v>
      </c>
      <c r="B13" s="9">
        <v>17</v>
      </c>
      <c r="C13" s="7">
        <v>103</v>
      </c>
      <c r="D13" s="9">
        <v>95</v>
      </c>
      <c r="E13" s="7">
        <v>8</v>
      </c>
      <c r="F13" s="9">
        <v>494</v>
      </c>
      <c r="G13" s="7">
        <v>16</v>
      </c>
      <c r="H13" s="9">
        <v>138</v>
      </c>
      <c r="I13" s="7">
        <v>79</v>
      </c>
      <c r="J13" s="9">
        <v>2</v>
      </c>
      <c r="K13" s="7">
        <v>70</v>
      </c>
      <c r="L13" s="9"/>
      <c r="M13" s="7">
        <v>8</v>
      </c>
      <c r="N13" s="9">
        <v>114</v>
      </c>
      <c r="O13" s="7">
        <v>79</v>
      </c>
      <c r="P13" s="9">
        <v>7</v>
      </c>
      <c r="Q13" s="7">
        <v>198</v>
      </c>
      <c r="R13" s="9"/>
      <c r="S13" s="7">
        <v>18</v>
      </c>
      <c r="T13" s="9">
        <v>166</v>
      </c>
      <c r="U13" s="7">
        <v>82</v>
      </c>
      <c r="V13" s="9">
        <v>7</v>
      </c>
      <c r="W13" s="7">
        <v>177</v>
      </c>
      <c r="X13" s="9">
        <v>3</v>
      </c>
      <c r="Y13" s="7">
        <v>20</v>
      </c>
      <c r="Z13" s="9">
        <v>273</v>
      </c>
      <c r="AA13" s="7">
        <v>45</v>
      </c>
      <c r="AB13" s="9">
        <v>6</v>
      </c>
      <c r="AC13" s="7">
        <v>249</v>
      </c>
      <c r="AD13" s="9">
        <v>9</v>
      </c>
      <c r="AE13" s="134">
        <v>21</v>
      </c>
      <c r="AF13" s="9">
        <v>357</v>
      </c>
      <c r="AG13" s="134">
        <v>33</v>
      </c>
      <c r="AH13" s="9">
        <v>4</v>
      </c>
      <c r="AI13" s="134">
        <v>92</v>
      </c>
      <c r="AJ13" s="9"/>
      <c r="AK13" s="134">
        <v>9</v>
      </c>
      <c r="AL13" s="9">
        <v>37</v>
      </c>
      <c r="AM13" s="134">
        <v>25</v>
      </c>
      <c r="AN13" s="9">
        <v>1</v>
      </c>
      <c r="AO13" s="134">
        <v>13</v>
      </c>
      <c r="AP13" s="9"/>
      <c r="AQ13" s="134">
        <v>5</v>
      </c>
      <c r="AR13" s="9">
        <v>76</v>
      </c>
      <c r="AS13" s="134">
        <v>19</v>
      </c>
      <c r="AT13" s="9">
        <v>3</v>
      </c>
      <c r="AU13" s="134">
        <v>104</v>
      </c>
      <c r="AV13" s="9">
        <v>3</v>
      </c>
      <c r="AW13" s="134">
        <v>5</v>
      </c>
      <c r="AX13" s="9">
        <v>67</v>
      </c>
      <c r="AY13" s="134">
        <v>19</v>
      </c>
      <c r="AZ13" s="9"/>
      <c r="BA13" s="134"/>
      <c r="BB13" s="9"/>
      <c r="BC13" s="197">
        <f>+'5.1'!W13+B13+E13+G13+J13+M13+P13+S13+V13+Y13+AB13+AE13+AH13+AK13+AN13</f>
        <v>224</v>
      </c>
      <c r="BD13" s="197">
        <f>+'5.1'!X13+C13+D13+F13+H13+I13+K13+L13+N13+O13+Q13+R13+T13+U13+W13+X13+Z13+AA13+AC13+AD13+AF13+AG13+AI13+AJ13+AL13+AM13+AO13+AP13</f>
        <v>4423</v>
      </c>
      <c r="BE13" s="5"/>
      <c r="BF13" s="47"/>
    </row>
    <row r="14" spans="1:58" ht="15" customHeight="1">
      <c r="A14" s="6" t="s">
        <v>11</v>
      </c>
      <c r="B14" s="9">
        <v>3</v>
      </c>
      <c r="C14" s="9">
        <v>49</v>
      </c>
      <c r="D14" s="9"/>
      <c r="E14" s="9"/>
      <c r="F14" s="9"/>
      <c r="G14" s="9"/>
      <c r="H14" s="9"/>
      <c r="I14" s="9"/>
      <c r="J14" s="9"/>
      <c r="K14" s="9"/>
      <c r="L14" s="9"/>
      <c r="M14" s="9">
        <v>2</v>
      </c>
      <c r="N14" s="9">
        <v>11</v>
      </c>
      <c r="O14" s="9">
        <v>62</v>
      </c>
      <c r="P14" s="9"/>
      <c r="Q14" s="9"/>
      <c r="R14" s="9"/>
      <c r="S14" s="9">
        <v>1</v>
      </c>
      <c r="T14" s="9">
        <v>1</v>
      </c>
      <c r="U14" s="9">
        <v>65</v>
      </c>
      <c r="V14" s="9"/>
      <c r="W14" s="9"/>
      <c r="X14" s="9"/>
      <c r="Y14" s="9">
        <v>7</v>
      </c>
      <c r="Z14" s="9">
        <v>192</v>
      </c>
      <c r="AA14" s="9">
        <v>119</v>
      </c>
      <c r="AB14" s="9">
        <v>1</v>
      </c>
      <c r="AC14" s="9">
        <v>112</v>
      </c>
      <c r="AD14" s="9">
        <v>4</v>
      </c>
      <c r="AE14" s="9">
        <v>9</v>
      </c>
      <c r="AF14" s="9">
        <v>84</v>
      </c>
      <c r="AG14" s="9">
        <v>145</v>
      </c>
      <c r="AH14" s="9"/>
      <c r="AI14" s="9"/>
      <c r="AJ14" s="9"/>
      <c r="AK14" s="9">
        <v>6</v>
      </c>
      <c r="AL14" s="9">
        <v>191</v>
      </c>
      <c r="AM14" s="9">
        <v>120</v>
      </c>
      <c r="AN14" s="9">
        <v>1</v>
      </c>
      <c r="AO14" s="9">
        <v>227</v>
      </c>
      <c r="AP14" s="9">
        <v>5</v>
      </c>
      <c r="AQ14" s="9"/>
      <c r="AR14" s="9"/>
      <c r="AS14" s="9">
        <v>145</v>
      </c>
      <c r="AT14" s="9"/>
      <c r="AU14" s="9"/>
      <c r="AV14" s="9"/>
      <c r="AW14" s="9"/>
      <c r="AX14" s="9"/>
      <c r="AY14" s="9">
        <v>145</v>
      </c>
      <c r="AZ14" s="9"/>
      <c r="BA14" s="9"/>
      <c r="BB14" s="9"/>
      <c r="BC14" s="197">
        <f>+'5.1'!W14+B14+E14+G14+J14+M14+P14+S14+V14+Y14+AB14+AE14+AH14+AK14+AN14</f>
        <v>47</v>
      </c>
      <c r="BD14" s="197">
        <f>+'5.1'!X14+C14+D14+F14+H14+I14+K14+L14+N14+O14+Q14+R14+T14+U14+W14+X14+Z14+AA14+AC14+AD14+AF14+AG14+AI14+AJ14+AL14+AM14+AO14+AP14</f>
        <v>2056</v>
      </c>
      <c r="BE14" s="5"/>
      <c r="BF14" s="47"/>
    </row>
    <row r="15" spans="1:58" ht="15" customHeight="1">
      <c r="A15" s="6" t="s">
        <v>12</v>
      </c>
      <c r="B15" s="9">
        <v>1</v>
      </c>
      <c r="C15" s="7">
        <v>100</v>
      </c>
      <c r="D15" s="9">
        <v>15</v>
      </c>
      <c r="E15" s="7">
        <v>1</v>
      </c>
      <c r="F15" s="9">
        <v>90</v>
      </c>
      <c r="G15" s="7"/>
      <c r="H15" s="9"/>
      <c r="I15" s="7">
        <v>11</v>
      </c>
      <c r="J15" s="9"/>
      <c r="K15" s="7"/>
      <c r="L15" s="9"/>
      <c r="M15" s="7"/>
      <c r="N15" s="9"/>
      <c r="O15" s="7">
        <v>11</v>
      </c>
      <c r="P15" s="9"/>
      <c r="Q15" s="7"/>
      <c r="R15" s="9"/>
      <c r="S15" s="7"/>
      <c r="T15" s="9"/>
      <c r="U15" s="7">
        <v>15</v>
      </c>
      <c r="V15" s="9"/>
      <c r="W15" s="7"/>
      <c r="X15" s="9"/>
      <c r="Y15" s="7"/>
      <c r="Z15" s="9"/>
      <c r="AA15" s="7">
        <v>16</v>
      </c>
      <c r="AB15" s="9"/>
      <c r="AC15" s="7"/>
      <c r="AD15" s="9"/>
      <c r="AE15" s="134"/>
      <c r="AF15" s="9"/>
      <c r="AG15" s="134">
        <v>16</v>
      </c>
      <c r="AH15" s="9"/>
      <c r="AI15" s="134"/>
      <c r="AJ15" s="9"/>
      <c r="AK15" s="134"/>
      <c r="AL15" s="9"/>
      <c r="AM15" s="134">
        <v>16</v>
      </c>
      <c r="AN15" s="9"/>
      <c r="AO15" s="134"/>
      <c r="AP15" s="9"/>
      <c r="AQ15" s="134"/>
      <c r="AR15" s="9"/>
      <c r="AS15" s="134">
        <v>16</v>
      </c>
      <c r="AT15" s="9"/>
      <c r="AU15" s="134"/>
      <c r="AV15" s="9"/>
      <c r="AW15" s="134"/>
      <c r="AX15" s="9"/>
      <c r="AY15" s="134">
        <v>16</v>
      </c>
      <c r="AZ15" s="9"/>
      <c r="BA15" s="134"/>
      <c r="BB15" s="9"/>
      <c r="BC15" s="197">
        <f>+'5.1'!W15+B15+E15+G15+J15+M15+P15+S15+V15+Y15+AB15+AE15+AH15+AK15+AN15</f>
        <v>3</v>
      </c>
      <c r="BD15" s="197">
        <f>+'5.1'!X15+C15+D15+F15+H15+I15+K15+L15+N15+O15+Q15+R15+T15+U15+W15+X15+Z15+AA15+AC15+AD15+AF15+AG15+AI15+AJ15+AL15+AM15+AO15+AP15</f>
        <v>345</v>
      </c>
      <c r="BE15" s="5"/>
      <c r="BF15" s="47"/>
    </row>
    <row r="16" spans="1:58" ht="15" customHeight="1">
      <c r="A16" s="6" t="s">
        <v>13</v>
      </c>
      <c r="B16" s="9">
        <v>55</v>
      </c>
      <c r="C16" s="9">
        <v>480</v>
      </c>
      <c r="D16" s="9">
        <v>1157</v>
      </c>
      <c r="E16" s="9">
        <v>24</v>
      </c>
      <c r="F16" s="9">
        <v>536</v>
      </c>
      <c r="G16" s="9">
        <v>45</v>
      </c>
      <c r="H16" s="9">
        <v>601</v>
      </c>
      <c r="I16" s="9">
        <v>826</v>
      </c>
      <c r="J16" s="9">
        <v>31</v>
      </c>
      <c r="K16" s="9">
        <v>888</v>
      </c>
      <c r="L16" s="9">
        <v>29</v>
      </c>
      <c r="M16" s="9">
        <v>56</v>
      </c>
      <c r="N16" s="9">
        <v>523</v>
      </c>
      <c r="O16" s="9">
        <v>812</v>
      </c>
      <c r="P16" s="9">
        <v>22</v>
      </c>
      <c r="Q16" s="9">
        <v>695</v>
      </c>
      <c r="R16" s="9">
        <v>16</v>
      </c>
      <c r="S16" s="9">
        <v>50</v>
      </c>
      <c r="T16" s="9">
        <v>704</v>
      </c>
      <c r="U16" s="9">
        <v>711</v>
      </c>
      <c r="V16" s="9">
        <v>11</v>
      </c>
      <c r="W16" s="9">
        <v>342</v>
      </c>
      <c r="X16" s="9">
        <v>14</v>
      </c>
      <c r="Y16" s="9">
        <v>64</v>
      </c>
      <c r="Z16" s="9">
        <v>926</v>
      </c>
      <c r="AA16" s="9">
        <v>726</v>
      </c>
      <c r="AB16" s="9">
        <v>7</v>
      </c>
      <c r="AC16" s="9">
        <v>171</v>
      </c>
      <c r="AD16" s="9">
        <v>9</v>
      </c>
      <c r="AE16" s="9">
        <v>68</v>
      </c>
      <c r="AF16" s="9">
        <v>659</v>
      </c>
      <c r="AG16" s="9">
        <v>752</v>
      </c>
      <c r="AH16" s="9">
        <v>16</v>
      </c>
      <c r="AI16" s="9">
        <v>655</v>
      </c>
      <c r="AJ16" s="9">
        <v>31</v>
      </c>
      <c r="AK16" s="9">
        <v>29</v>
      </c>
      <c r="AL16" s="9">
        <v>128</v>
      </c>
      <c r="AM16" s="9">
        <v>655</v>
      </c>
      <c r="AN16" s="9">
        <v>2</v>
      </c>
      <c r="AO16" s="9">
        <v>49</v>
      </c>
      <c r="AP16" s="9"/>
      <c r="AQ16" s="9">
        <v>11</v>
      </c>
      <c r="AR16" s="9">
        <v>340</v>
      </c>
      <c r="AS16" s="9">
        <v>539</v>
      </c>
      <c r="AT16" s="9">
        <v>4</v>
      </c>
      <c r="AU16" s="9">
        <v>97</v>
      </c>
      <c r="AV16" s="9">
        <v>11</v>
      </c>
      <c r="AW16" s="9">
        <v>8</v>
      </c>
      <c r="AX16" s="9">
        <v>166</v>
      </c>
      <c r="AY16" s="9">
        <v>536</v>
      </c>
      <c r="AZ16" s="9">
        <v>4</v>
      </c>
      <c r="BA16" s="9">
        <v>162</v>
      </c>
      <c r="BB16" s="9">
        <v>15</v>
      </c>
      <c r="BC16" s="197">
        <f>+'5.1'!W16+B16+E16+G16+J16+M16+P16+S16+V16+Y16+AB16+AE16+AH16+AK16+AN16</f>
        <v>854</v>
      </c>
      <c r="BD16" s="197">
        <f>+'5.1'!X16+C16+D16+F16+H16+I16+K16+L16+N16+O16+Q16+R16+T16+U16+W16+X16+Z16+AA16+AC16+AD16+AF16+AG16+AI16+AJ16+AL16+AM16+AO16+AP16</f>
        <v>22191</v>
      </c>
      <c r="BE16" s="5"/>
      <c r="BF16" s="47"/>
    </row>
    <row r="17" spans="1:58" ht="15" customHeight="1">
      <c r="A17" s="6" t="s">
        <v>14</v>
      </c>
      <c r="B17" s="9">
        <v>20</v>
      </c>
      <c r="C17" s="7">
        <v>860</v>
      </c>
      <c r="D17" s="9">
        <v>211</v>
      </c>
      <c r="E17" s="7">
        <v>4</v>
      </c>
      <c r="F17" s="9">
        <v>422</v>
      </c>
      <c r="G17" s="7">
        <v>20</v>
      </c>
      <c r="H17" s="9">
        <v>242</v>
      </c>
      <c r="I17" s="7">
        <v>153</v>
      </c>
      <c r="J17" s="9">
        <v>5</v>
      </c>
      <c r="K17" s="7">
        <v>110</v>
      </c>
      <c r="L17" s="9"/>
      <c r="M17" s="7">
        <v>12</v>
      </c>
      <c r="N17" s="9">
        <v>69</v>
      </c>
      <c r="O17" s="7">
        <v>169</v>
      </c>
      <c r="P17" s="9">
        <v>16</v>
      </c>
      <c r="Q17" s="7">
        <v>986</v>
      </c>
      <c r="R17" s="9">
        <v>13</v>
      </c>
      <c r="S17" s="7">
        <v>15</v>
      </c>
      <c r="T17" s="9">
        <v>698</v>
      </c>
      <c r="U17" s="7">
        <v>164</v>
      </c>
      <c r="V17" s="9">
        <v>4</v>
      </c>
      <c r="W17" s="7">
        <v>637</v>
      </c>
      <c r="X17" s="9"/>
      <c r="Y17" s="7">
        <v>30</v>
      </c>
      <c r="Z17" s="9">
        <v>501</v>
      </c>
      <c r="AA17" s="7">
        <v>155</v>
      </c>
      <c r="AB17" s="9">
        <v>4</v>
      </c>
      <c r="AC17" s="7">
        <v>137</v>
      </c>
      <c r="AD17" s="9">
        <v>6</v>
      </c>
      <c r="AE17" s="134">
        <v>40</v>
      </c>
      <c r="AF17" s="9">
        <v>625</v>
      </c>
      <c r="AG17" s="134">
        <v>154</v>
      </c>
      <c r="AH17" s="9">
        <v>3</v>
      </c>
      <c r="AI17" s="134">
        <v>324</v>
      </c>
      <c r="AJ17" s="9"/>
      <c r="AK17" s="134">
        <v>14</v>
      </c>
      <c r="AL17" s="9">
        <v>70</v>
      </c>
      <c r="AM17" s="134">
        <v>142</v>
      </c>
      <c r="AN17" s="9">
        <v>1</v>
      </c>
      <c r="AO17" s="134">
        <v>39</v>
      </c>
      <c r="AP17" s="9">
        <v>1</v>
      </c>
      <c r="AQ17" s="134">
        <v>6</v>
      </c>
      <c r="AR17" s="9">
        <v>171</v>
      </c>
      <c r="AS17" s="134">
        <v>130</v>
      </c>
      <c r="AT17" s="9">
        <v>4</v>
      </c>
      <c r="AU17" s="134">
        <v>153</v>
      </c>
      <c r="AV17" s="9">
        <v>1</v>
      </c>
      <c r="AW17" s="134">
        <v>3</v>
      </c>
      <c r="AX17" s="9">
        <v>60</v>
      </c>
      <c r="AY17" s="134">
        <v>130</v>
      </c>
      <c r="AZ17" s="9">
        <v>3</v>
      </c>
      <c r="BA17" s="134">
        <v>21</v>
      </c>
      <c r="BB17" s="9">
        <v>1</v>
      </c>
      <c r="BC17" s="197">
        <f>+'5.1'!W17+B17+E17+G17+J17+M17+P17+S17+V17+Y17+AB17+AE17+AH17+AK17+AN17</f>
        <v>303</v>
      </c>
      <c r="BD17" s="197">
        <f>+'5.1'!X17+C17+D17+F17+H17+I17+K17+L17+N17+O17+Q17+R17+T17+U17+W17+X17+Z17+AA17+AC17+AD17+AF17+AG17+AI17+AJ17+AL17+AM17+AO17+AP17</f>
        <v>12635</v>
      </c>
      <c r="BE17" s="5"/>
      <c r="BF17" s="47"/>
    </row>
    <row r="18" spans="1:58" ht="15" customHeight="1">
      <c r="A18" s="6" t="s">
        <v>15</v>
      </c>
      <c r="B18" s="9">
        <v>6</v>
      </c>
      <c r="C18" s="9">
        <v>36</v>
      </c>
      <c r="D18" s="9">
        <v>14</v>
      </c>
      <c r="E18" s="9">
        <v>10</v>
      </c>
      <c r="F18" s="9">
        <v>414</v>
      </c>
      <c r="G18" s="9">
        <v>6</v>
      </c>
      <c r="H18" s="9">
        <v>83</v>
      </c>
      <c r="I18" s="9">
        <v>16</v>
      </c>
      <c r="J18" s="9">
        <v>2</v>
      </c>
      <c r="K18" s="9">
        <v>67</v>
      </c>
      <c r="L18" s="9">
        <v>2</v>
      </c>
      <c r="M18" s="9">
        <v>12</v>
      </c>
      <c r="N18" s="9">
        <v>330</v>
      </c>
      <c r="O18" s="9">
        <v>16</v>
      </c>
      <c r="P18" s="9">
        <v>6</v>
      </c>
      <c r="Q18" s="9">
        <v>252</v>
      </c>
      <c r="R18" s="9">
        <v>2</v>
      </c>
      <c r="S18" s="9">
        <v>11</v>
      </c>
      <c r="T18" s="9">
        <v>386</v>
      </c>
      <c r="U18" s="9">
        <v>38</v>
      </c>
      <c r="V18" s="9">
        <v>4</v>
      </c>
      <c r="W18" s="9">
        <v>125</v>
      </c>
      <c r="X18" s="9"/>
      <c r="Y18" s="9">
        <v>24</v>
      </c>
      <c r="Z18" s="9">
        <v>765</v>
      </c>
      <c r="AA18" s="9">
        <v>129</v>
      </c>
      <c r="AB18" s="9">
        <v>3</v>
      </c>
      <c r="AC18" s="9">
        <v>88</v>
      </c>
      <c r="AD18" s="9">
        <v>1</v>
      </c>
      <c r="AE18" s="9">
        <v>27</v>
      </c>
      <c r="AF18" s="9">
        <v>389</v>
      </c>
      <c r="AG18" s="9">
        <v>140</v>
      </c>
      <c r="AH18" s="9">
        <v>4</v>
      </c>
      <c r="AI18" s="9">
        <v>251</v>
      </c>
      <c r="AJ18" s="9">
        <v>1</v>
      </c>
      <c r="AK18" s="9">
        <v>15</v>
      </c>
      <c r="AL18" s="9">
        <v>160</v>
      </c>
      <c r="AM18" s="9">
        <v>136</v>
      </c>
      <c r="AN18" s="9">
        <v>2</v>
      </c>
      <c r="AO18" s="9">
        <v>88</v>
      </c>
      <c r="AP18" s="9">
        <v>1</v>
      </c>
      <c r="AQ18" s="9">
        <v>6</v>
      </c>
      <c r="AR18" s="9">
        <v>155</v>
      </c>
      <c r="AS18" s="9">
        <v>136</v>
      </c>
      <c r="AT18" s="9">
        <v>1</v>
      </c>
      <c r="AU18" s="9">
        <v>64</v>
      </c>
      <c r="AV18" s="9">
        <v>2</v>
      </c>
      <c r="AW18" s="9">
        <v>3</v>
      </c>
      <c r="AX18" s="9">
        <v>15</v>
      </c>
      <c r="AY18" s="9">
        <v>136</v>
      </c>
      <c r="AZ18" s="9">
        <v>1</v>
      </c>
      <c r="BA18" s="9">
        <v>65</v>
      </c>
      <c r="BB18" s="9">
        <v>4</v>
      </c>
      <c r="BC18" s="197">
        <f>+'5.1'!W18+B18+E18+G18+J18+M18+P18+S18+V18+Y18+AB18+AE18+AH18+AK18+AN18</f>
        <v>176</v>
      </c>
      <c r="BD18" s="197">
        <f>+'5.1'!X18+C18+D18+F18+H18+I18+K18+L18+N18+O18+Q18+R18+T18+U18+W18+X18+Z18+AA18+AC18+AD18+AF18+AG18+AI18+AJ18+AL18+AM18+AO18+AP18</f>
        <v>4911</v>
      </c>
      <c r="BE18" s="5"/>
      <c r="BF18" s="47"/>
    </row>
    <row r="19" spans="1:58" ht="15" customHeight="1">
      <c r="A19" s="6" t="s">
        <v>16</v>
      </c>
      <c r="B19" s="9">
        <v>1</v>
      </c>
      <c r="C19" s="7">
        <v>56</v>
      </c>
      <c r="D19" s="9">
        <v>71</v>
      </c>
      <c r="E19" s="7"/>
      <c r="F19" s="9"/>
      <c r="G19" s="7">
        <v>3</v>
      </c>
      <c r="H19" s="9">
        <v>33</v>
      </c>
      <c r="I19" s="7">
        <v>113</v>
      </c>
      <c r="J19" s="9">
        <v>1</v>
      </c>
      <c r="K19" s="7">
        <v>59</v>
      </c>
      <c r="L19" s="9"/>
      <c r="M19" s="7">
        <v>3</v>
      </c>
      <c r="N19" s="9">
        <v>20</v>
      </c>
      <c r="O19" s="7">
        <v>212</v>
      </c>
      <c r="P19" s="9"/>
      <c r="Q19" s="7"/>
      <c r="R19" s="9"/>
      <c r="S19" s="7">
        <v>2</v>
      </c>
      <c r="T19" s="9">
        <v>25</v>
      </c>
      <c r="U19" s="7">
        <v>228</v>
      </c>
      <c r="V19" s="9"/>
      <c r="W19" s="7"/>
      <c r="X19" s="9"/>
      <c r="Y19" s="7">
        <v>9</v>
      </c>
      <c r="Z19" s="9">
        <v>566</v>
      </c>
      <c r="AA19" s="7">
        <v>227</v>
      </c>
      <c r="AB19" s="9">
        <v>1</v>
      </c>
      <c r="AC19" s="7">
        <v>44</v>
      </c>
      <c r="AD19" s="9"/>
      <c r="AE19" s="134">
        <v>16</v>
      </c>
      <c r="AF19" s="9">
        <v>599</v>
      </c>
      <c r="AG19" s="134">
        <v>478</v>
      </c>
      <c r="AH19" s="9">
        <v>2</v>
      </c>
      <c r="AI19" s="134">
        <v>160</v>
      </c>
      <c r="AJ19" s="9"/>
      <c r="AK19" s="134">
        <v>10</v>
      </c>
      <c r="AL19" s="9">
        <v>84</v>
      </c>
      <c r="AM19" s="134">
        <v>465</v>
      </c>
      <c r="AN19" s="9"/>
      <c r="AO19" s="134"/>
      <c r="AP19" s="9"/>
      <c r="AQ19" s="9">
        <v>3</v>
      </c>
      <c r="AR19" s="134">
        <v>20</v>
      </c>
      <c r="AS19" s="134">
        <v>422</v>
      </c>
      <c r="AT19" s="9">
        <v>4</v>
      </c>
      <c r="AU19" s="134">
        <v>508</v>
      </c>
      <c r="AV19" s="9">
        <v>6</v>
      </c>
      <c r="AW19" s="134">
        <v>1</v>
      </c>
      <c r="AX19" s="9">
        <v>3</v>
      </c>
      <c r="AY19" s="134">
        <v>422</v>
      </c>
      <c r="AZ19" s="9">
        <v>1</v>
      </c>
      <c r="BA19" s="134">
        <v>42</v>
      </c>
      <c r="BB19" s="9"/>
      <c r="BC19" s="197">
        <f>+'5.1'!W19+B19+E19+G19+J19+M19+P19+S19+V19+Y19+AB19+AE19+AH19+AK19+AN19</f>
        <v>72</v>
      </c>
      <c r="BD19" s="197">
        <f>+'5.1'!X19+C19+D19+F19+H19+I19+K19+L19+N19+O19+Q19+R19+T19+U19+W19+X19+Z19+AA19+AC19+AD19+AF19+AG19+AI19+AJ19+AL19+AM19+AO19+AP19</f>
        <v>5612</v>
      </c>
      <c r="BE19" s="5"/>
      <c r="BF19" s="47"/>
    </row>
    <row r="20" spans="1:58" ht="21.75" customHeight="1">
      <c r="A20" s="6" t="s">
        <v>17</v>
      </c>
      <c r="B20" s="9"/>
      <c r="C20" s="9"/>
      <c r="D20" s="9">
        <v>7</v>
      </c>
      <c r="E20" s="9"/>
      <c r="F20" s="9"/>
      <c r="G20" s="9"/>
      <c r="H20" s="9"/>
      <c r="I20" s="9">
        <v>8</v>
      </c>
      <c r="J20" s="9"/>
      <c r="K20" s="9"/>
      <c r="L20" s="9"/>
      <c r="M20" s="9"/>
      <c r="N20" s="9"/>
      <c r="O20" s="9">
        <v>17</v>
      </c>
      <c r="P20" s="9"/>
      <c r="Q20" s="9"/>
      <c r="R20" s="9"/>
      <c r="S20" s="9"/>
      <c r="T20" s="9"/>
      <c r="U20" s="9">
        <v>23</v>
      </c>
      <c r="V20" s="9"/>
      <c r="W20" s="9"/>
      <c r="X20" s="9"/>
      <c r="Y20" s="9"/>
      <c r="Z20" s="9"/>
      <c r="AA20" s="9">
        <v>23</v>
      </c>
      <c r="AB20" s="9"/>
      <c r="AC20" s="9"/>
      <c r="AD20" s="9"/>
      <c r="AE20" s="9"/>
      <c r="AF20" s="9"/>
      <c r="AG20" s="9">
        <v>23</v>
      </c>
      <c r="AH20" s="9"/>
      <c r="AI20" s="9"/>
      <c r="AJ20" s="9"/>
      <c r="AK20" s="9"/>
      <c r="AL20" s="9"/>
      <c r="AM20" s="9">
        <v>23</v>
      </c>
      <c r="AN20" s="9"/>
      <c r="AO20" s="9"/>
      <c r="AP20" s="9"/>
      <c r="AQ20" s="9"/>
      <c r="AR20" s="9"/>
      <c r="AS20" s="9">
        <v>23</v>
      </c>
      <c r="AT20" s="9"/>
      <c r="AU20" s="9"/>
      <c r="AV20" s="9"/>
      <c r="AW20" s="9"/>
      <c r="AX20" s="9"/>
      <c r="AY20" s="9">
        <v>23</v>
      </c>
      <c r="AZ20" s="9"/>
      <c r="BA20" s="9"/>
      <c r="BB20" s="9"/>
      <c r="BC20" s="197">
        <f>+'5.1'!W20+B20+E20+G20+J20+M20+P20+S20+V20+Y20+AB20+AE20+AH20+AK20+AN20</f>
        <v>1</v>
      </c>
      <c r="BD20" s="197">
        <f>+'5.1'!X20+C20+D20+F20+H20+I20+K20+L20+N20+O20+Q20+R20+T20+U20+W20+X20+Z20+AA20+AC20+AD20+AF20+AG20+AI20+AJ20+AL20+AM20+AO20+AP20</f>
        <v>161</v>
      </c>
      <c r="BE20" s="5"/>
      <c r="BF20" s="47"/>
    </row>
    <row r="21" spans="1:58" ht="15" customHeight="1">
      <c r="A21" s="6" t="s">
        <v>18</v>
      </c>
      <c r="B21" s="9">
        <v>17</v>
      </c>
      <c r="C21" s="7">
        <v>62</v>
      </c>
      <c r="D21" s="9">
        <v>176</v>
      </c>
      <c r="E21" s="7">
        <v>7</v>
      </c>
      <c r="F21" s="9">
        <v>250</v>
      </c>
      <c r="G21" s="7">
        <v>16</v>
      </c>
      <c r="H21" s="9">
        <v>179</v>
      </c>
      <c r="I21" s="7">
        <v>134</v>
      </c>
      <c r="J21" s="9">
        <v>10</v>
      </c>
      <c r="K21" s="7">
        <v>272</v>
      </c>
      <c r="L21" s="9">
        <v>2</v>
      </c>
      <c r="M21" s="7">
        <v>18</v>
      </c>
      <c r="N21" s="9">
        <v>255</v>
      </c>
      <c r="O21" s="7">
        <v>147</v>
      </c>
      <c r="P21" s="9">
        <v>13</v>
      </c>
      <c r="Q21" s="7">
        <v>381</v>
      </c>
      <c r="R21" s="9">
        <v>3</v>
      </c>
      <c r="S21" s="7">
        <v>25</v>
      </c>
      <c r="T21" s="9">
        <v>326</v>
      </c>
      <c r="U21" s="7">
        <v>146</v>
      </c>
      <c r="V21" s="9">
        <v>7</v>
      </c>
      <c r="W21" s="7">
        <v>255</v>
      </c>
      <c r="X21" s="9">
        <v>2</v>
      </c>
      <c r="Y21" s="7">
        <v>46</v>
      </c>
      <c r="Z21" s="9">
        <v>1109</v>
      </c>
      <c r="AA21" s="7">
        <v>109</v>
      </c>
      <c r="AB21" s="9">
        <v>7</v>
      </c>
      <c r="AC21" s="7">
        <v>208</v>
      </c>
      <c r="AD21" s="9"/>
      <c r="AE21" s="134">
        <v>45</v>
      </c>
      <c r="AF21" s="9">
        <v>811</v>
      </c>
      <c r="AG21" s="134">
        <v>107</v>
      </c>
      <c r="AH21" s="9">
        <v>5</v>
      </c>
      <c r="AI21" s="134">
        <v>312</v>
      </c>
      <c r="AJ21" s="9">
        <v>5</v>
      </c>
      <c r="AK21" s="134">
        <v>21</v>
      </c>
      <c r="AL21" s="9">
        <v>91</v>
      </c>
      <c r="AM21" s="134">
        <v>104</v>
      </c>
      <c r="AN21" s="9"/>
      <c r="AO21" s="134"/>
      <c r="AP21" s="9"/>
      <c r="AQ21" s="9">
        <v>15</v>
      </c>
      <c r="AR21" s="134">
        <v>279</v>
      </c>
      <c r="AS21" s="134">
        <v>78</v>
      </c>
      <c r="AT21" s="9">
        <v>4</v>
      </c>
      <c r="AU21" s="134">
        <v>316</v>
      </c>
      <c r="AV21" s="9">
        <v>5</v>
      </c>
      <c r="AW21" s="134">
        <v>5</v>
      </c>
      <c r="AX21" s="9">
        <v>56</v>
      </c>
      <c r="AY21" s="134">
        <v>78</v>
      </c>
      <c r="AZ21" s="9">
        <v>2</v>
      </c>
      <c r="BA21" s="134">
        <v>31</v>
      </c>
      <c r="BB21" s="9">
        <v>1</v>
      </c>
      <c r="BC21" s="197">
        <f>+'5.1'!W21+B21+E21+G21+J21+M21+P21+S21+V21+Y21+AB21+AE21+AH21+AK21+AN21</f>
        <v>406</v>
      </c>
      <c r="BD21" s="197">
        <f>+'5.1'!X21+C21+D21+F21+H21+I21+K21+L21+N21+O21+Q21+R21+T21+U21+W21+X21+Z21+AA21+AC21+AD21+AF21+AG21+AI21+AJ21+AL21+AM21+AO21+AP21</f>
        <v>8065</v>
      </c>
      <c r="BE21" s="5"/>
      <c r="BF21" s="47"/>
    </row>
    <row r="22" spans="1:58" ht="15" customHeight="1">
      <c r="A22" s="6" t="s">
        <v>19</v>
      </c>
      <c r="B22" s="9"/>
      <c r="C22" s="9"/>
      <c r="D22" s="9">
        <v>5</v>
      </c>
      <c r="E22" s="9"/>
      <c r="F22" s="9"/>
      <c r="G22" s="9"/>
      <c r="H22" s="9"/>
      <c r="I22" s="9">
        <v>5</v>
      </c>
      <c r="J22" s="9"/>
      <c r="K22" s="9"/>
      <c r="L22" s="9"/>
      <c r="M22" s="9"/>
      <c r="N22" s="9"/>
      <c r="O22" s="9">
        <v>5</v>
      </c>
      <c r="P22" s="9"/>
      <c r="Q22" s="9"/>
      <c r="R22" s="9"/>
      <c r="S22" s="9"/>
      <c r="T22" s="9"/>
      <c r="U22" s="9">
        <v>5</v>
      </c>
      <c r="V22" s="9"/>
      <c r="W22" s="9"/>
      <c r="X22" s="9"/>
      <c r="Y22" s="9"/>
      <c r="Z22" s="9"/>
      <c r="AA22" s="9">
        <v>5</v>
      </c>
      <c r="AB22" s="9"/>
      <c r="AC22" s="9"/>
      <c r="AD22" s="9"/>
      <c r="AE22" s="9"/>
      <c r="AF22" s="9"/>
      <c r="AG22" s="9">
        <v>5</v>
      </c>
      <c r="AH22" s="9"/>
      <c r="AI22" s="9"/>
      <c r="AJ22" s="9"/>
      <c r="AK22" s="9"/>
      <c r="AL22" s="9"/>
      <c r="AM22" s="9">
        <v>5</v>
      </c>
      <c r="AN22" s="9"/>
      <c r="AO22" s="9"/>
      <c r="AP22" s="9"/>
      <c r="AQ22" s="9"/>
      <c r="AR22" s="9"/>
      <c r="AS22" s="9">
        <v>5</v>
      </c>
      <c r="AT22" s="9"/>
      <c r="AU22" s="9"/>
      <c r="AV22" s="9"/>
      <c r="AW22" s="9"/>
      <c r="AX22" s="9"/>
      <c r="AY22" s="9">
        <v>5</v>
      </c>
      <c r="AZ22" s="9"/>
      <c r="BA22" s="9"/>
      <c r="BB22" s="9"/>
      <c r="BC22" s="197">
        <f>+'5.1'!W22+B22+E22+G22+J22+M22+P22+S22+V22+Y22+AB22+AE22+AH22+AK22+AN22</f>
        <v>0</v>
      </c>
      <c r="BD22" s="197">
        <f>+'5.1'!X22+C22+D22+F22+H22+I22+K22+L22+N22+O22+Q22+R22+T22+U22+W22+X22+Z22+AA22+AC22+AD22+AF22+AG22+AI22+AJ22+AL22+AM22+AO22+AP22</f>
        <v>45</v>
      </c>
      <c r="BE22" s="5"/>
      <c r="BF22" s="47"/>
    </row>
    <row r="23" spans="1:58" ht="15" customHeight="1">
      <c r="A23" s="6" t="s">
        <v>20</v>
      </c>
      <c r="B23" s="9">
        <v>4</v>
      </c>
      <c r="C23" s="7">
        <v>30</v>
      </c>
      <c r="D23" s="9">
        <v>86</v>
      </c>
      <c r="E23" s="7">
        <v>2</v>
      </c>
      <c r="F23" s="9">
        <v>186</v>
      </c>
      <c r="G23" s="7">
        <v>4</v>
      </c>
      <c r="H23" s="9">
        <v>53</v>
      </c>
      <c r="I23" s="7">
        <v>91</v>
      </c>
      <c r="J23" s="9"/>
      <c r="K23" s="7"/>
      <c r="L23" s="9"/>
      <c r="M23" s="7">
        <v>4</v>
      </c>
      <c r="N23" s="9">
        <v>116</v>
      </c>
      <c r="O23" s="7">
        <v>90</v>
      </c>
      <c r="P23" s="9">
        <v>1</v>
      </c>
      <c r="Q23" s="7">
        <v>128</v>
      </c>
      <c r="R23" s="9">
        <v>5</v>
      </c>
      <c r="S23" s="7">
        <v>3</v>
      </c>
      <c r="T23" s="9">
        <v>26</v>
      </c>
      <c r="U23" s="7">
        <v>186</v>
      </c>
      <c r="V23" s="9"/>
      <c r="W23" s="7"/>
      <c r="X23" s="9"/>
      <c r="Y23" s="7">
        <v>2</v>
      </c>
      <c r="Z23" s="9">
        <v>5</v>
      </c>
      <c r="AA23" s="7">
        <v>178</v>
      </c>
      <c r="AB23" s="9"/>
      <c r="AC23" s="7"/>
      <c r="AD23" s="9"/>
      <c r="AE23" s="134">
        <v>3</v>
      </c>
      <c r="AF23" s="9">
        <v>4</v>
      </c>
      <c r="AG23" s="134">
        <v>170</v>
      </c>
      <c r="AH23" s="9"/>
      <c r="AI23" s="134"/>
      <c r="AJ23" s="9"/>
      <c r="AK23" s="134"/>
      <c r="AL23" s="9"/>
      <c r="AM23" s="134">
        <v>158</v>
      </c>
      <c r="AN23" s="9"/>
      <c r="AO23" s="134"/>
      <c r="AP23" s="9"/>
      <c r="AQ23" s="9"/>
      <c r="AR23" s="134"/>
      <c r="AS23" s="134">
        <v>152</v>
      </c>
      <c r="AT23" s="9"/>
      <c r="AU23" s="134"/>
      <c r="AV23" s="9"/>
      <c r="AW23" s="134"/>
      <c r="AX23" s="9"/>
      <c r="AY23" s="134">
        <v>152</v>
      </c>
      <c r="AZ23" s="9"/>
      <c r="BA23" s="134"/>
      <c r="BB23" s="9"/>
      <c r="BC23" s="197">
        <f>+'5.1'!W23+B23+E23+G23+J23+M23+P23+S23+V23+Y23+AB23+AE23+AH23+AK23+AN23</f>
        <v>39</v>
      </c>
      <c r="BD23" s="197">
        <f>+'5.1'!X23+C23+D23+F23+H23+I23+K23+L23+N23+O23+Q23+R23+T23+U23+W23+X23+Z23+AA23+AC23+AD23+AF23+AG23+AI23+AJ23+AL23+AM23+AO23+AP23</f>
        <v>2564</v>
      </c>
      <c r="BE23" s="5"/>
      <c r="BF23" s="47"/>
    </row>
    <row r="24" spans="1:58" ht="15" customHeight="1">
      <c r="A24" s="6" t="s">
        <v>21</v>
      </c>
      <c r="B24" s="9"/>
      <c r="C24" s="9"/>
      <c r="D24" s="9">
        <v>6</v>
      </c>
      <c r="E24" s="9">
        <v>1</v>
      </c>
      <c r="F24" s="9">
        <v>20</v>
      </c>
      <c r="G24" s="9">
        <v>1</v>
      </c>
      <c r="H24" s="9">
        <v>1</v>
      </c>
      <c r="I24" s="9">
        <v>6</v>
      </c>
      <c r="J24" s="9"/>
      <c r="K24" s="9"/>
      <c r="L24" s="9"/>
      <c r="M24" s="9">
        <v>2</v>
      </c>
      <c r="N24" s="9">
        <v>2</v>
      </c>
      <c r="O24" s="9">
        <v>6</v>
      </c>
      <c r="P24" s="9"/>
      <c r="Q24" s="9"/>
      <c r="R24" s="9"/>
      <c r="S24" s="9">
        <v>2</v>
      </c>
      <c r="T24" s="9">
        <v>65</v>
      </c>
      <c r="U24" s="9">
        <v>15</v>
      </c>
      <c r="V24" s="9">
        <v>6</v>
      </c>
      <c r="W24" s="9">
        <v>75</v>
      </c>
      <c r="X24" s="9">
        <v>3</v>
      </c>
      <c r="Y24" s="9">
        <v>2</v>
      </c>
      <c r="Z24" s="9">
        <v>19</v>
      </c>
      <c r="AA24" s="9">
        <v>15</v>
      </c>
      <c r="AB24" s="9"/>
      <c r="AC24" s="9"/>
      <c r="AD24" s="9"/>
      <c r="AE24" s="9">
        <v>1</v>
      </c>
      <c r="AF24" s="9">
        <v>1</v>
      </c>
      <c r="AG24" s="9">
        <v>5</v>
      </c>
      <c r="AH24" s="9">
        <v>1</v>
      </c>
      <c r="AI24" s="9">
        <v>92</v>
      </c>
      <c r="AJ24" s="9">
        <v>6</v>
      </c>
      <c r="AK24" s="9">
        <v>1</v>
      </c>
      <c r="AL24" s="9">
        <v>2</v>
      </c>
      <c r="AM24" s="9">
        <v>4</v>
      </c>
      <c r="AN24" s="9"/>
      <c r="AO24" s="9"/>
      <c r="AP24" s="9"/>
      <c r="AQ24" s="9"/>
      <c r="AR24" s="9"/>
      <c r="AS24" s="9">
        <v>4</v>
      </c>
      <c r="AT24" s="9"/>
      <c r="AU24" s="9"/>
      <c r="AV24" s="9"/>
      <c r="AW24" s="9"/>
      <c r="AX24" s="9"/>
      <c r="AY24" s="9">
        <v>4</v>
      </c>
      <c r="AZ24" s="9"/>
      <c r="BA24" s="9"/>
      <c r="BB24" s="9"/>
      <c r="BC24" s="197">
        <f>+'5.1'!W24+B24+E24+G24+J24+M24+P24+S24+V24+Y24+AB24+AE24+AH24+AK24+AN24</f>
        <v>27</v>
      </c>
      <c r="BD24" s="197">
        <f>+'5.1'!X24+C24+D24+F24+H24+I24+K24+L24+N24+O24+Q24+R24+T24+U24+W24+X24+Z24+AA24+AC24+AD24+AF24+AG24+AI24+AJ24+AL24+AM24+AO24+AP24</f>
        <v>1309</v>
      </c>
      <c r="BE24" s="5"/>
      <c r="BF24" s="47"/>
    </row>
    <row r="25" spans="1:58" ht="22.5" customHeight="1">
      <c r="A25" s="6" t="s">
        <v>22</v>
      </c>
      <c r="B25" s="9">
        <v>22</v>
      </c>
      <c r="C25" s="7">
        <v>100</v>
      </c>
      <c r="D25" s="9">
        <v>210</v>
      </c>
      <c r="E25" s="7">
        <v>16</v>
      </c>
      <c r="F25" s="9">
        <v>292</v>
      </c>
      <c r="G25" s="7">
        <v>15</v>
      </c>
      <c r="H25" s="9">
        <v>179</v>
      </c>
      <c r="I25" s="7">
        <v>220</v>
      </c>
      <c r="J25" s="9">
        <v>10</v>
      </c>
      <c r="K25" s="7">
        <v>270</v>
      </c>
      <c r="L25" s="9">
        <v>7</v>
      </c>
      <c r="M25" s="7">
        <v>29</v>
      </c>
      <c r="N25" s="9">
        <v>490</v>
      </c>
      <c r="O25" s="7">
        <v>185</v>
      </c>
      <c r="P25" s="9">
        <v>10</v>
      </c>
      <c r="Q25" s="7">
        <v>320</v>
      </c>
      <c r="R25" s="9"/>
      <c r="S25" s="7">
        <v>27</v>
      </c>
      <c r="T25" s="9">
        <v>293</v>
      </c>
      <c r="U25" s="7">
        <v>137</v>
      </c>
      <c r="V25" s="9"/>
      <c r="W25" s="7"/>
      <c r="X25" s="9"/>
      <c r="Y25" s="7">
        <v>40</v>
      </c>
      <c r="Z25" s="9">
        <v>627</v>
      </c>
      <c r="AA25" s="7">
        <v>174</v>
      </c>
      <c r="AB25" s="9">
        <v>10</v>
      </c>
      <c r="AC25" s="7">
        <v>242</v>
      </c>
      <c r="AD25" s="9">
        <v>2</v>
      </c>
      <c r="AE25" s="134">
        <v>41</v>
      </c>
      <c r="AF25" s="9">
        <v>560</v>
      </c>
      <c r="AG25" s="134">
        <v>165</v>
      </c>
      <c r="AH25" s="9">
        <v>7</v>
      </c>
      <c r="AI25" s="134">
        <v>215</v>
      </c>
      <c r="AJ25" s="9">
        <v>4</v>
      </c>
      <c r="AK25" s="134">
        <v>11</v>
      </c>
      <c r="AL25" s="9">
        <v>31</v>
      </c>
      <c r="AM25" s="134">
        <v>164</v>
      </c>
      <c r="AN25" s="9">
        <v>1</v>
      </c>
      <c r="AO25" s="134">
        <v>11</v>
      </c>
      <c r="AP25" s="9"/>
      <c r="AQ25" s="9">
        <v>16</v>
      </c>
      <c r="AR25" s="134">
        <v>321</v>
      </c>
      <c r="AS25" s="134">
        <v>128</v>
      </c>
      <c r="AT25" s="9">
        <v>3</v>
      </c>
      <c r="AU25" s="134">
        <v>194</v>
      </c>
      <c r="AV25" s="9">
        <v>2</v>
      </c>
      <c r="AW25" s="134">
        <v>8</v>
      </c>
      <c r="AX25" s="9">
        <v>50</v>
      </c>
      <c r="AY25" s="134">
        <v>119</v>
      </c>
      <c r="AZ25" s="9">
        <v>3</v>
      </c>
      <c r="BA25" s="134">
        <v>366</v>
      </c>
      <c r="BB25" s="9">
        <v>10</v>
      </c>
      <c r="BC25" s="197">
        <f>+'5.1'!W25+B25+E25+G25+J25+M25+P25+S25+V25+Y25+AB25+AE25+AH25+AK25+AN25</f>
        <v>374</v>
      </c>
      <c r="BD25" s="197">
        <f>+'5.1'!X25+C25+D25+F25+H25+I25+K25+L25+N25+O25+Q25+R25+T25+U25+W25+X25+Z25+AA25+AC25+AD25+AF25+AG25+AI25+AJ25+AL25+AM25+AO25+AP25</f>
        <v>11428</v>
      </c>
      <c r="BE25" s="5"/>
      <c r="BF25" s="47"/>
    </row>
    <row r="26" spans="1:58" ht="15" customHeight="1">
      <c r="A26" s="6" t="s">
        <v>23</v>
      </c>
      <c r="B26" s="16"/>
      <c r="C26" s="67"/>
      <c r="D26" s="67">
        <v>1</v>
      </c>
      <c r="E26" s="67"/>
      <c r="F26" s="67"/>
      <c r="G26" s="16"/>
      <c r="H26" s="82"/>
      <c r="I26" s="82">
        <v>1</v>
      </c>
      <c r="J26" s="82"/>
      <c r="K26" s="82"/>
      <c r="L26" s="120"/>
      <c r="M26" s="132"/>
      <c r="N26" s="132"/>
      <c r="O26" s="132">
        <v>1</v>
      </c>
      <c r="P26" s="132"/>
      <c r="Q26" s="132"/>
      <c r="R26" s="132"/>
      <c r="S26" s="166"/>
      <c r="T26" s="166"/>
      <c r="U26" s="166">
        <v>1</v>
      </c>
      <c r="V26" s="166"/>
      <c r="W26" s="166"/>
      <c r="X26" s="166"/>
      <c r="Y26" s="181"/>
      <c r="Z26" s="181"/>
      <c r="AA26" s="181">
        <v>1</v>
      </c>
      <c r="AB26" s="181"/>
      <c r="AC26" s="181"/>
      <c r="AD26" s="181"/>
      <c r="AE26" s="187"/>
      <c r="AF26" s="187"/>
      <c r="AG26" s="187">
        <v>1</v>
      </c>
      <c r="AH26" s="187"/>
      <c r="AI26" s="187"/>
      <c r="AJ26" s="187"/>
      <c r="AK26" s="201"/>
      <c r="AL26" s="201"/>
      <c r="AM26" s="201">
        <v>1</v>
      </c>
      <c r="AN26" s="201"/>
      <c r="AO26" s="201"/>
      <c r="AP26" s="201"/>
      <c r="AQ26" s="201"/>
      <c r="AR26" s="201"/>
      <c r="AS26" s="132">
        <v>1</v>
      </c>
      <c r="AT26" s="132"/>
      <c r="AU26" s="132"/>
      <c r="AV26" s="132"/>
      <c r="AW26" s="201"/>
      <c r="AX26" s="201"/>
      <c r="AY26" s="201">
        <v>1</v>
      </c>
      <c r="AZ26" s="201"/>
      <c r="BA26" s="201"/>
      <c r="BB26" s="201"/>
      <c r="BC26" s="197">
        <f>+'5.1'!W26+B26+E26+G26+J26+M26+P26+S26+V26+Y26+AB26+AE26+AH26+AK26+AN26</f>
        <v>0</v>
      </c>
      <c r="BD26" s="197">
        <f>+'5.1'!X26+C26+D26+F26+H26+I26+K26+L26+N26+O26+Q26+R26+T26+U26+W26+X26+Z26+AA26+AC26+AD26+AF26+AG26+AI26+AJ26+AL26+AM26+AO26+AP26</f>
        <v>59</v>
      </c>
      <c r="BE26" s="5"/>
    </row>
    <row r="27" spans="1:58" ht="5.45" customHeight="1"/>
    <row r="28" spans="1:58" ht="111.6" customHeight="1">
      <c r="A28" s="212" t="s">
        <v>88</v>
      </c>
      <c r="B28" s="212"/>
      <c r="C28" s="212"/>
      <c r="D28" s="212"/>
      <c r="E28" s="212"/>
      <c r="F28" s="212"/>
    </row>
    <row r="29" spans="1:58" ht="15" customHeight="1">
      <c r="A29" s="27"/>
      <c r="B29" s="49"/>
      <c r="C29" s="49"/>
      <c r="D29" s="49"/>
    </row>
    <row r="30" spans="1:58" ht="15" customHeight="1">
      <c r="A30" s="27"/>
      <c r="B30" s="49"/>
      <c r="C30" s="49"/>
      <c r="D30" s="49"/>
    </row>
    <row r="31" spans="1:58" ht="15" customHeight="1">
      <c r="A31" s="27"/>
      <c r="B31" s="28"/>
      <c r="C31" s="28"/>
      <c r="D31" s="28"/>
    </row>
    <row r="32" spans="1:58" ht="15" customHeight="1">
      <c r="A32" s="27"/>
    </row>
  </sheetData>
  <mergeCells count="30">
    <mergeCell ref="AW6:BB6"/>
    <mergeCell ref="AW7:AX7"/>
    <mergeCell ref="AZ7:BA7"/>
    <mergeCell ref="BC6:BD7"/>
    <mergeCell ref="G7:H7"/>
    <mergeCell ref="J7:K7"/>
    <mergeCell ref="AQ7:AR7"/>
    <mergeCell ref="AT7:AU7"/>
    <mergeCell ref="G6:L6"/>
    <mergeCell ref="M6:R6"/>
    <mergeCell ref="M7:N7"/>
    <mergeCell ref="P7:Q7"/>
    <mergeCell ref="AQ6:AV6"/>
    <mergeCell ref="S6:X6"/>
    <mergeCell ref="S7:T7"/>
    <mergeCell ref="V7:W7"/>
    <mergeCell ref="AK6:AP6"/>
    <mergeCell ref="AK7:AL7"/>
    <mergeCell ref="AN7:AO7"/>
    <mergeCell ref="A28:F28"/>
    <mergeCell ref="AE7:AF7"/>
    <mergeCell ref="AH7:AI7"/>
    <mergeCell ref="AE6:AJ6"/>
    <mergeCell ref="A3:I3"/>
    <mergeCell ref="E7:F7"/>
    <mergeCell ref="B6:F6"/>
    <mergeCell ref="B7:C7"/>
    <mergeCell ref="Y6:AD6"/>
    <mergeCell ref="Y7:Z7"/>
    <mergeCell ref="AB7:AC7"/>
  </mergeCells>
  <printOptions horizontalCentered="1" verticalCentered="1"/>
  <pageMargins left="0.70866141732283472" right="0.70866141732283472" top="0.74803149606299213" bottom="0.74803149606299213" header="0.31496062992125984" footer="0.31496062992125984"/>
  <pageSetup paperSize="120" scale="74" fitToWidth="0" orientation="landscape" r:id="rId1"/>
  <colBreaks count="2" manualBreakCount="2">
    <brk id="18" max="1048575" man="1"/>
    <brk id="3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2:AD35"/>
  <sheetViews>
    <sheetView view="pageBreakPreview" topLeftCell="A5" zoomScaleNormal="100" zoomScaleSheetLayoutView="100" workbookViewId="0">
      <selection activeCell="E19" sqref="E19"/>
    </sheetView>
  </sheetViews>
  <sheetFormatPr baseColWidth="10" defaultColWidth="11.42578125" defaultRowHeight="18" customHeight="1"/>
  <cols>
    <col min="1" max="1" width="12.5703125" style="2" customWidth="1"/>
    <col min="2" max="2" width="13.140625" style="2" customWidth="1"/>
    <col min="3" max="3" width="9.85546875" style="2" customWidth="1"/>
    <col min="4" max="4" width="13.7109375" style="2" customWidth="1"/>
    <col min="5" max="5" width="8.85546875" style="2" customWidth="1"/>
    <col min="6" max="6" width="12" style="2" customWidth="1"/>
    <col min="7" max="7" width="7.7109375" style="2" customWidth="1"/>
    <col min="8" max="8" width="11.85546875" style="2" customWidth="1"/>
    <col min="9" max="9" width="9" style="2" customWidth="1"/>
    <col min="10" max="10" width="13.42578125" style="2" customWidth="1"/>
    <col min="11" max="12" width="11.85546875" style="2" customWidth="1"/>
    <col min="13" max="13" width="8.7109375" style="2" customWidth="1"/>
    <col min="14" max="14" width="11.7109375" style="2" customWidth="1"/>
    <col min="15" max="15" width="8.7109375" style="2" customWidth="1"/>
    <col min="16" max="16" width="12" style="2" customWidth="1"/>
    <col min="17" max="17" width="8.7109375" style="2" customWidth="1"/>
    <col min="18" max="18" width="11.140625" style="2" customWidth="1"/>
    <col min="19" max="26" width="11.42578125" style="2"/>
    <col min="27" max="27" width="4.5703125" style="2" customWidth="1"/>
    <col min="28" max="16384" width="11.42578125" style="2"/>
  </cols>
  <sheetData>
    <row r="2" spans="1:30" ht="18" customHeight="1">
      <c r="AA2" s="29"/>
    </row>
    <row r="3" spans="1:30" ht="18" customHeight="1">
      <c r="A3" s="219" t="s">
        <v>91</v>
      </c>
      <c r="B3" s="219"/>
      <c r="C3" s="219"/>
      <c r="D3" s="219"/>
      <c r="E3" s="219"/>
      <c r="F3" s="219"/>
      <c r="G3" s="219"/>
      <c r="H3" s="219"/>
      <c r="I3" s="219"/>
      <c r="J3" s="219"/>
      <c r="K3" s="219"/>
      <c r="L3" s="219"/>
      <c r="M3" s="219"/>
      <c r="N3" s="219"/>
      <c r="O3" s="219"/>
      <c r="P3" s="219"/>
      <c r="Q3" s="219"/>
      <c r="R3" s="219"/>
      <c r="S3" s="219" t="s">
        <v>85</v>
      </c>
      <c r="T3" s="219"/>
      <c r="U3" s="219"/>
      <c r="V3" s="219"/>
      <c r="W3" s="219"/>
      <c r="X3" s="219"/>
      <c r="Y3" s="219"/>
      <c r="Z3" s="219"/>
      <c r="AA3" s="219"/>
      <c r="AB3" s="219"/>
      <c r="AC3" s="219"/>
      <c r="AD3" s="219"/>
    </row>
    <row r="4" spans="1:30" ht="18" customHeight="1">
      <c r="F4" s="47"/>
    </row>
    <row r="6" spans="1:30" ht="18" customHeight="1">
      <c r="A6" s="84"/>
      <c r="B6" s="213" t="s">
        <v>89</v>
      </c>
      <c r="C6" s="213"/>
      <c r="D6" s="213"/>
      <c r="E6" s="122"/>
      <c r="F6" s="213" t="s">
        <v>90</v>
      </c>
      <c r="G6" s="213"/>
      <c r="H6" s="213"/>
      <c r="I6" s="213"/>
      <c r="J6" s="213" t="s">
        <v>93</v>
      </c>
      <c r="K6" s="213"/>
      <c r="L6" s="213"/>
      <c r="M6" s="213"/>
      <c r="N6" s="213" t="s">
        <v>94</v>
      </c>
      <c r="O6" s="213"/>
      <c r="P6" s="213"/>
      <c r="Q6" s="213"/>
      <c r="R6" s="84"/>
    </row>
    <row r="7" spans="1:30" ht="27.6" customHeight="1">
      <c r="A7" s="58" t="s">
        <v>0</v>
      </c>
      <c r="B7" s="46" t="s">
        <v>25</v>
      </c>
      <c r="C7" s="140" t="s">
        <v>71</v>
      </c>
      <c r="D7" s="46" t="s">
        <v>5</v>
      </c>
      <c r="E7" s="128" t="s">
        <v>68</v>
      </c>
      <c r="F7" s="135" t="s">
        <v>25</v>
      </c>
      <c r="G7" s="128" t="s">
        <v>26</v>
      </c>
      <c r="H7" s="135" t="s">
        <v>5</v>
      </c>
      <c r="I7" s="128" t="s">
        <v>68</v>
      </c>
      <c r="J7" s="135" t="s">
        <v>25</v>
      </c>
      <c r="K7" s="128" t="s">
        <v>26</v>
      </c>
      <c r="L7" s="135" t="s">
        <v>5</v>
      </c>
      <c r="M7" s="128" t="s">
        <v>68</v>
      </c>
      <c r="N7" s="135" t="s">
        <v>25</v>
      </c>
      <c r="O7" s="194" t="s">
        <v>26</v>
      </c>
      <c r="P7" s="135" t="s">
        <v>5</v>
      </c>
      <c r="Q7" s="194" t="s">
        <v>68</v>
      </c>
      <c r="R7" s="128" t="s">
        <v>27</v>
      </c>
    </row>
    <row r="8" spans="1:30" ht="18" customHeight="1">
      <c r="A8" s="6" t="s">
        <v>87</v>
      </c>
      <c r="B8" s="83">
        <f t="shared" ref="B8:G8" si="0">SUM(B9:B24)</f>
        <v>1260</v>
      </c>
      <c r="C8" s="83">
        <f>SUM(C9:C24)</f>
        <v>2190</v>
      </c>
      <c r="D8" s="83">
        <f t="shared" si="0"/>
        <v>1029</v>
      </c>
      <c r="E8" s="131">
        <f t="shared" si="0"/>
        <v>15</v>
      </c>
      <c r="F8" s="83">
        <f t="shared" si="0"/>
        <v>919</v>
      </c>
      <c r="G8" s="131">
        <f t="shared" si="0"/>
        <v>2216</v>
      </c>
      <c r="H8" s="131">
        <f>SUM(H9:H24)</f>
        <v>487</v>
      </c>
      <c r="I8" s="131">
        <f>SUM(I9:I24)</f>
        <v>7</v>
      </c>
      <c r="J8" s="131">
        <f t="shared" ref="J8:M8" si="1">SUM(J9:J24)</f>
        <v>1521</v>
      </c>
      <c r="K8" s="131">
        <f t="shared" si="1"/>
        <v>1900</v>
      </c>
      <c r="L8" s="131">
        <f t="shared" si="1"/>
        <v>1481</v>
      </c>
      <c r="M8" s="131">
        <f t="shared" si="1"/>
        <v>30</v>
      </c>
      <c r="N8" s="197">
        <f t="shared" ref="N8:Q8" si="2">SUM(N9:N24)</f>
        <v>485</v>
      </c>
      <c r="O8" s="197">
        <f t="shared" si="2"/>
        <v>1888</v>
      </c>
      <c r="P8" s="197">
        <f t="shared" si="2"/>
        <v>798</v>
      </c>
      <c r="Q8" s="197">
        <f t="shared" si="2"/>
        <v>31</v>
      </c>
      <c r="R8" s="131">
        <f>B8+D8+E8+F8+G8+H8+I8</f>
        <v>5933</v>
      </c>
    </row>
    <row r="9" spans="1:30" ht="18" customHeight="1">
      <c r="A9" s="6" t="s">
        <v>8</v>
      </c>
      <c r="B9" s="86">
        <v>35</v>
      </c>
      <c r="C9" s="9">
        <v>106</v>
      </c>
      <c r="D9" s="86"/>
      <c r="E9" s="87"/>
      <c r="F9" s="134">
        <v>11</v>
      </c>
      <c r="G9" s="134">
        <v>106</v>
      </c>
      <c r="H9" s="134">
        <v>60</v>
      </c>
      <c r="I9" s="9"/>
      <c r="J9" s="9">
        <v>19</v>
      </c>
      <c r="K9" s="9">
        <v>91</v>
      </c>
      <c r="L9" s="134">
        <v>45</v>
      </c>
      <c r="M9" s="9"/>
      <c r="N9" s="9">
        <v>5</v>
      </c>
      <c r="O9" s="9">
        <v>91</v>
      </c>
      <c r="P9" s="134"/>
      <c r="Q9" s="9"/>
      <c r="R9" s="191">
        <f>B9+D9+E9+F9+G9+H9+I9</f>
        <v>212</v>
      </c>
    </row>
    <row r="10" spans="1:30" ht="18" customHeight="1">
      <c r="A10" s="6" t="s">
        <v>9</v>
      </c>
      <c r="B10" s="87">
        <v>55</v>
      </c>
      <c r="C10" s="9">
        <v>92</v>
      </c>
      <c r="D10" s="87">
        <v>174</v>
      </c>
      <c r="E10" s="87"/>
      <c r="F10" s="9">
        <v>114</v>
      </c>
      <c r="G10" s="9">
        <v>92</v>
      </c>
      <c r="H10" s="9"/>
      <c r="I10" s="9"/>
      <c r="J10" s="9">
        <v>140</v>
      </c>
      <c r="K10" s="9">
        <v>11</v>
      </c>
      <c r="L10" s="9"/>
      <c r="M10" s="9"/>
      <c r="N10" s="9">
        <v>63</v>
      </c>
      <c r="O10" s="9">
        <v>11</v>
      </c>
      <c r="P10" s="9">
        <v>111</v>
      </c>
      <c r="Q10" s="9"/>
      <c r="R10" s="191">
        <f t="shared" ref="R10:R24" si="3">B10+D10+E10+F10+G10+H10+I10</f>
        <v>435</v>
      </c>
    </row>
    <row r="11" spans="1:30" ht="18" customHeight="1">
      <c r="A11" s="6" t="s">
        <v>10</v>
      </c>
      <c r="B11" s="86">
        <v>36</v>
      </c>
      <c r="C11" s="9">
        <v>25</v>
      </c>
      <c r="D11" s="86">
        <v>377</v>
      </c>
      <c r="E11" s="87">
        <v>5</v>
      </c>
      <c r="F11" s="134">
        <v>37</v>
      </c>
      <c r="G11" s="134">
        <v>25</v>
      </c>
      <c r="H11" s="134">
        <v>13</v>
      </c>
      <c r="I11" s="9"/>
      <c r="J11" s="9">
        <v>76</v>
      </c>
      <c r="K11" s="9">
        <v>19</v>
      </c>
      <c r="L11" s="134">
        <v>104</v>
      </c>
      <c r="M11" s="9">
        <v>3</v>
      </c>
      <c r="N11" s="9">
        <v>67</v>
      </c>
      <c r="O11" s="9">
        <v>19</v>
      </c>
      <c r="P11" s="134"/>
      <c r="Q11" s="9"/>
      <c r="R11" s="191">
        <f t="shared" si="3"/>
        <v>493</v>
      </c>
    </row>
    <row r="12" spans="1:30" ht="18" customHeight="1">
      <c r="A12" s="6" t="s">
        <v>11</v>
      </c>
      <c r="B12" s="87">
        <v>14</v>
      </c>
      <c r="C12" s="9">
        <v>145</v>
      </c>
      <c r="D12" s="87"/>
      <c r="E12" s="87"/>
      <c r="F12" s="9">
        <v>191</v>
      </c>
      <c r="G12" s="9">
        <v>120</v>
      </c>
      <c r="H12" s="9">
        <v>227</v>
      </c>
      <c r="I12" s="9">
        <v>5</v>
      </c>
      <c r="J12" s="9"/>
      <c r="K12" s="9">
        <v>145</v>
      </c>
      <c r="L12" s="9"/>
      <c r="M12" s="9"/>
      <c r="N12" s="9"/>
      <c r="O12" s="9">
        <v>145</v>
      </c>
      <c r="P12" s="9"/>
      <c r="Q12" s="9"/>
      <c r="R12" s="191">
        <f t="shared" si="3"/>
        <v>557</v>
      </c>
    </row>
    <row r="13" spans="1:30" ht="18" customHeight="1">
      <c r="A13" s="6" t="s">
        <v>12</v>
      </c>
      <c r="B13" s="86"/>
      <c r="C13" s="9">
        <v>16</v>
      </c>
      <c r="D13" s="86"/>
      <c r="E13" s="87"/>
      <c r="F13" s="134"/>
      <c r="G13" s="134">
        <v>16</v>
      </c>
      <c r="H13" s="134"/>
      <c r="I13" s="9"/>
      <c r="J13" s="9"/>
      <c r="K13" s="9">
        <v>16</v>
      </c>
      <c r="L13" s="134"/>
      <c r="M13" s="9"/>
      <c r="N13" s="9"/>
      <c r="O13" s="9">
        <v>16</v>
      </c>
      <c r="P13" s="134"/>
      <c r="Q13" s="9"/>
      <c r="R13" s="191">
        <f t="shared" si="3"/>
        <v>16</v>
      </c>
    </row>
    <row r="14" spans="1:30" ht="18" customHeight="1">
      <c r="A14" s="6" t="s">
        <v>13</v>
      </c>
      <c r="B14" s="87">
        <v>148</v>
      </c>
      <c r="C14" s="9">
        <v>641</v>
      </c>
      <c r="D14" s="87"/>
      <c r="E14" s="87"/>
      <c r="F14" s="9">
        <v>128</v>
      </c>
      <c r="G14" s="9">
        <v>655</v>
      </c>
      <c r="H14" s="9">
        <v>49</v>
      </c>
      <c r="I14" s="9"/>
      <c r="J14" s="9">
        <v>340</v>
      </c>
      <c r="K14" s="9">
        <v>539</v>
      </c>
      <c r="L14" s="9">
        <v>97</v>
      </c>
      <c r="M14" s="9">
        <v>11</v>
      </c>
      <c r="N14" s="9">
        <v>166</v>
      </c>
      <c r="O14" s="9">
        <v>536</v>
      </c>
      <c r="P14" s="9">
        <v>162</v>
      </c>
      <c r="Q14" s="9">
        <v>15</v>
      </c>
      <c r="R14" s="191">
        <f t="shared" si="3"/>
        <v>980</v>
      </c>
    </row>
    <row r="15" spans="1:30" ht="18" customHeight="1">
      <c r="A15" s="6" t="s">
        <v>14</v>
      </c>
      <c r="B15" s="86">
        <v>179</v>
      </c>
      <c r="C15" s="9">
        <v>139</v>
      </c>
      <c r="D15" s="86">
        <v>22</v>
      </c>
      <c r="E15" s="87"/>
      <c r="F15" s="134">
        <v>70</v>
      </c>
      <c r="G15" s="134">
        <v>142</v>
      </c>
      <c r="H15" s="134">
        <v>39</v>
      </c>
      <c r="I15" s="9">
        <v>1</v>
      </c>
      <c r="J15" s="9">
        <v>171</v>
      </c>
      <c r="K15" s="9">
        <v>130</v>
      </c>
      <c r="L15" s="134">
        <v>153</v>
      </c>
      <c r="M15" s="9">
        <v>1</v>
      </c>
      <c r="N15" s="9">
        <v>60</v>
      </c>
      <c r="O15" s="9">
        <v>130</v>
      </c>
      <c r="P15" s="134">
        <v>21</v>
      </c>
      <c r="Q15" s="9">
        <v>1</v>
      </c>
      <c r="R15" s="191">
        <f t="shared" si="3"/>
        <v>453</v>
      </c>
    </row>
    <row r="16" spans="1:30" ht="18" customHeight="1">
      <c r="A16" s="6" t="s">
        <v>15</v>
      </c>
      <c r="B16" s="87">
        <v>135</v>
      </c>
      <c r="C16" s="9">
        <v>136</v>
      </c>
      <c r="D16" s="87">
        <v>33</v>
      </c>
      <c r="E16" s="87"/>
      <c r="F16" s="9">
        <v>160</v>
      </c>
      <c r="G16" s="9">
        <v>136</v>
      </c>
      <c r="H16" s="9">
        <v>88</v>
      </c>
      <c r="I16" s="9">
        <v>1</v>
      </c>
      <c r="J16" s="9">
        <v>155</v>
      </c>
      <c r="K16" s="9">
        <v>136</v>
      </c>
      <c r="L16" s="9">
        <v>64</v>
      </c>
      <c r="M16" s="9">
        <v>2</v>
      </c>
      <c r="N16" s="9">
        <v>15</v>
      </c>
      <c r="O16" s="9">
        <v>136</v>
      </c>
      <c r="P16" s="9">
        <v>65</v>
      </c>
      <c r="Q16" s="9">
        <v>4</v>
      </c>
      <c r="R16" s="191">
        <f t="shared" si="3"/>
        <v>553</v>
      </c>
    </row>
    <row r="17" spans="1:26" ht="18" customHeight="1">
      <c r="A17" s="6" t="s">
        <v>16</v>
      </c>
      <c r="B17" s="86">
        <v>67</v>
      </c>
      <c r="C17" s="9">
        <v>465</v>
      </c>
      <c r="D17" s="86">
        <v>144</v>
      </c>
      <c r="E17" s="87"/>
      <c r="F17" s="134">
        <v>84</v>
      </c>
      <c r="G17" s="134">
        <v>465</v>
      </c>
      <c r="H17" s="134"/>
      <c r="I17" s="9"/>
      <c r="J17" s="134">
        <v>20</v>
      </c>
      <c r="K17" s="9">
        <v>422</v>
      </c>
      <c r="L17" s="134">
        <v>508</v>
      </c>
      <c r="M17" s="9">
        <v>6</v>
      </c>
      <c r="N17" s="9">
        <v>3</v>
      </c>
      <c r="O17" s="9">
        <v>422</v>
      </c>
      <c r="P17" s="134">
        <v>42</v>
      </c>
      <c r="Q17" s="9"/>
      <c r="R17" s="191">
        <f t="shared" si="3"/>
        <v>760</v>
      </c>
    </row>
    <row r="18" spans="1:26" ht="18" customHeight="1">
      <c r="A18" s="6" t="s">
        <v>17</v>
      </c>
      <c r="B18" s="87"/>
      <c r="C18" s="9">
        <v>23</v>
      </c>
      <c r="D18" s="87"/>
      <c r="E18" s="87"/>
      <c r="F18" s="9"/>
      <c r="G18" s="9">
        <v>23</v>
      </c>
      <c r="H18" s="9"/>
      <c r="I18" s="9"/>
      <c r="J18" s="9"/>
      <c r="K18" s="9">
        <v>23</v>
      </c>
      <c r="L18" s="9"/>
      <c r="M18" s="9"/>
      <c r="N18" s="9"/>
      <c r="O18" s="9">
        <v>23</v>
      </c>
      <c r="P18" s="9"/>
      <c r="Q18" s="9"/>
      <c r="R18" s="191">
        <f t="shared" si="3"/>
        <v>23</v>
      </c>
    </row>
    <row r="19" spans="1:26" ht="18" customHeight="1">
      <c r="A19" s="6" t="s">
        <v>18</v>
      </c>
      <c r="B19" s="86">
        <v>309</v>
      </c>
      <c r="C19" s="9">
        <v>104</v>
      </c>
      <c r="D19" s="86">
        <v>160</v>
      </c>
      <c r="E19" s="87">
        <v>4</v>
      </c>
      <c r="F19" s="134">
        <v>91</v>
      </c>
      <c r="G19" s="134">
        <v>104</v>
      </c>
      <c r="H19" s="134"/>
      <c r="I19" s="9"/>
      <c r="J19" s="134">
        <v>279</v>
      </c>
      <c r="K19" s="9">
        <v>78</v>
      </c>
      <c r="L19" s="134">
        <v>316</v>
      </c>
      <c r="M19" s="9">
        <v>5</v>
      </c>
      <c r="N19" s="9">
        <v>56</v>
      </c>
      <c r="O19" s="9">
        <v>78</v>
      </c>
      <c r="P19" s="134">
        <v>31</v>
      </c>
      <c r="Q19" s="9">
        <v>1</v>
      </c>
      <c r="R19" s="191">
        <f t="shared" si="3"/>
        <v>668</v>
      </c>
    </row>
    <row r="20" spans="1:26" ht="18" customHeight="1">
      <c r="A20" s="6" t="s">
        <v>19</v>
      </c>
      <c r="B20" s="87"/>
      <c r="C20" s="9">
        <v>5</v>
      </c>
      <c r="D20" s="87"/>
      <c r="E20" s="87"/>
      <c r="F20" s="9"/>
      <c r="G20" s="9">
        <v>5</v>
      </c>
      <c r="H20" s="9"/>
      <c r="I20" s="9"/>
      <c r="J20" s="9"/>
      <c r="K20" s="9">
        <v>5</v>
      </c>
      <c r="L20" s="9"/>
      <c r="M20" s="9"/>
      <c r="N20" s="9"/>
      <c r="O20" s="9">
        <v>5</v>
      </c>
      <c r="P20" s="9"/>
      <c r="Q20" s="9"/>
      <c r="R20" s="191">
        <f t="shared" si="3"/>
        <v>5</v>
      </c>
    </row>
    <row r="21" spans="1:26" ht="18" customHeight="1">
      <c r="A21" s="6" t="s">
        <v>20</v>
      </c>
      <c r="B21" s="86"/>
      <c r="C21" s="9">
        <v>152</v>
      </c>
      <c r="D21" s="86"/>
      <c r="E21" s="87"/>
      <c r="F21" s="134"/>
      <c r="G21" s="134">
        <v>158</v>
      </c>
      <c r="H21" s="134"/>
      <c r="I21" s="9"/>
      <c r="J21" s="134"/>
      <c r="K21" s="9">
        <v>152</v>
      </c>
      <c r="L21" s="134"/>
      <c r="M21" s="9"/>
      <c r="N21" s="9"/>
      <c r="O21" s="9">
        <v>152</v>
      </c>
      <c r="P21" s="134"/>
      <c r="Q21" s="9"/>
      <c r="R21" s="191">
        <f t="shared" si="3"/>
        <v>158</v>
      </c>
    </row>
    <row r="22" spans="1:26" ht="18" customHeight="1">
      <c r="A22" s="6" t="s">
        <v>21</v>
      </c>
      <c r="B22" s="87"/>
      <c r="C22" s="9">
        <v>4</v>
      </c>
      <c r="D22" s="87">
        <v>92</v>
      </c>
      <c r="E22" s="87">
        <v>6</v>
      </c>
      <c r="F22" s="9">
        <v>2</v>
      </c>
      <c r="G22" s="9">
        <v>4</v>
      </c>
      <c r="H22" s="9"/>
      <c r="I22" s="9"/>
      <c r="J22" s="9"/>
      <c r="K22" s="9">
        <v>4</v>
      </c>
      <c r="L22" s="9"/>
      <c r="M22" s="9"/>
      <c r="N22" s="9"/>
      <c r="O22" s="9">
        <v>4</v>
      </c>
      <c r="P22" s="9"/>
      <c r="Q22" s="9"/>
      <c r="R22" s="191">
        <f t="shared" si="3"/>
        <v>104</v>
      </c>
    </row>
    <row r="23" spans="1:26" ht="18" customHeight="1">
      <c r="A23" s="6" t="s">
        <v>22</v>
      </c>
      <c r="B23" s="86">
        <v>282</v>
      </c>
      <c r="C23" s="9">
        <v>136</v>
      </c>
      <c r="D23" s="86">
        <v>27</v>
      </c>
      <c r="E23" s="87"/>
      <c r="F23" s="134">
        <v>31</v>
      </c>
      <c r="G23" s="134">
        <v>164</v>
      </c>
      <c r="H23" s="134">
        <v>11</v>
      </c>
      <c r="I23" s="9"/>
      <c r="J23" s="134">
        <v>321</v>
      </c>
      <c r="K23" s="9">
        <v>128</v>
      </c>
      <c r="L23" s="134">
        <v>194</v>
      </c>
      <c r="M23" s="9">
        <v>2</v>
      </c>
      <c r="N23" s="9">
        <v>50</v>
      </c>
      <c r="O23" s="9">
        <v>119</v>
      </c>
      <c r="P23" s="134">
        <v>366</v>
      </c>
      <c r="Q23" s="9">
        <v>10</v>
      </c>
      <c r="R23" s="191">
        <f t="shared" si="3"/>
        <v>515</v>
      </c>
    </row>
    <row r="24" spans="1:26" ht="18" customHeight="1">
      <c r="A24" s="6" t="s">
        <v>23</v>
      </c>
      <c r="B24" s="87"/>
      <c r="C24" s="9">
        <v>1</v>
      </c>
      <c r="D24" s="87"/>
      <c r="E24" s="87"/>
      <c r="F24" s="11"/>
      <c r="G24" s="201">
        <v>1</v>
      </c>
      <c r="H24" s="201"/>
      <c r="I24" s="201"/>
      <c r="J24" s="201"/>
      <c r="K24" s="11">
        <v>1</v>
      </c>
      <c r="L24" s="201"/>
      <c r="M24" s="201"/>
      <c r="N24" s="201"/>
      <c r="O24" s="11">
        <v>1</v>
      </c>
      <c r="P24" s="201"/>
      <c r="Q24" s="201"/>
      <c r="R24" s="191">
        <f t="shared" si="3"/>
        <v>1</v>
      </c>
    </row>
    <row r="25" spans="1:26" ht="18" customHeight="1">
      <c r="W25" s="221" t="s">
        <v>72</v>
      </c>
      <c r="X25" s="221"/>
      <c r="Y25" s="221"/>
      <c r="Z25" s="221"/>
    </row>
    <row r="26" spans="1:26" s="30" customFormat="1" ht="29.25" customHeight="1">
      <c r="A26" s="217" t="s">
        <v>92</v>
      </c>
      <c r="B26" s="217"/>
      <c r="C26" s="217"/>
      <c r="D26" s="217"/>
      <c r="E26" s="217"/>
      <c r="F26" s="218"/>
      <c r="G26" s="218"/>
      <c r="H26" s="218"/>
      <c r="I26" s="218"/>
      <c r="J26" s="218"/>
      <c r="K26" s="218"/>
      <c r="L26" s="218"/>
      <c r="M26" s="218"/>
      <c r="N26" s="218"/>
      <c r="O26" s="218"/>
      <c r="P26" s="218"/>
      <c r="Q26" s="218"/>
      <c r="R26" s="218"/>
    </row>
    <row r="27" spans="1:26" s="30" customFormat="1" ht="18" customHeight="1">
      <c r="A27" s="30" t="s">
        <v>121</v>
      </c>
      <c r="W27" s="221" t="s">
        <v>76</v>
      </c>
      <c r="X27" s="221"/>
      <c r="Y27" s="221"/>
      <c r="Z27" s="221"/>
    </row>
    <row r="28" spans="1:26" s="30" customFormat="1" ht="18" customHeight="1">
      <c r="F28" s="167"/>
      <c r="G28" s="167"/>
      <c r="H28" s="167"/>
      <c r="I28" s="220" t="s">
        <v>72</v>
      </c>
      <c r="J28" s="220"/>
      <c r="K28" s="220"/>
      <c r="L28" s="220"/>
      <c r="M28" s="167"/>
      <c r="N28" s="167"/>
      <c r="O28" s="167"/>
      <c r="P28" s="167"/>
      <c r="Q28" s="167"/>
      <c r="R28" s="167"/>
      <c r="W28" s="221" t="s">
        <v>81</v>
      </c>
      <c r="X28" s="221"/>
      <c r="Y28" s="221"/>
      <c r="Z28" s="221"/>
    </row>
    <row r="29" spans="1:26" s="30" customFormat="1" ht="18" customHeight="1">
      <c r="W29" s="144"/>
      <c r="X29" s="144"/>
      <c r="Y29" s="144"/>
      <c r="Z29" s="144"/>
    </row>
    <row r="30" spans="1:26" ht="27" customHeight="1">
      <c r="E30" s="29"/>
      <c r="F30" s="29"/>
      <c r="G30" s="29"/>
      <c r="H30" s="29"/>
      <c r="I30" s="221" t="s">
        <v>80</v>
      </c>
      <c r="J30" s="221"/>
      <c r="K30" s="221"/>
      <c r="L30" s="221"/>
      <c r="M30" s="29"/>
      <c r="N30" s="29"/>
      <c r="O30" s="29"/>
      <c r="P30" s="29"/>
      <c r="Q30" s="29"/>
      <c r="R30" s="29"/>
      <c r="S30" s="29"/>
    </row>
    <row r="31" spans="1:26" ht="18" customHeight="1">
      <c r="E31" s="29"/>
      <c r="F31" s="29"/>
      <c r="G31" s="29"/>
      <c r="H31" s="29"/>
      <c r="I31" s="221" t="s">
        <v>81</v>
      </c>
      <c r="J31" s="221"/>
      <c r="K31" s="221"/>
      <c r="L31" s="221"/>
      <c r="M31" s="29"/>
      <c r="N31" s="29"/>
      <c r="O31" s="29"/>
      <c r="P31" s="29"/>
      <c r="Q31" s="29"/>
      <c r="R31" s="29"/>
      <c r="S31" s="29"/>
    </row>
    <row r="32" spans="1:26" ht="18" customHeight="1">
      <c r="A32" s="10"/>
      <c r="B32" s="10"/>
      <c r="C32" s="10"/>
      <c r="D32" s="10"/>
      <c r="E32" s="10"/>
      <c r="F32" s="10"/>
      <c r="G32" s="215"/>
      <c r="H32" s="216"/>
      <c r="I32" s="216"/>
      <c r="J32" s="216"/>
      <c r="K32" s="216"/>
      <c r="L32" s="216"/>
      <c r="M32" s="216"/>
      <c r="N32" s="216"/>
      <c r="O32" s="216"/>
      <c r="P32" s="216"/>
      <c r="Q32" s="216"/>
      <c r="R32" s="216"/>
      <c r="S32" s="10"/>
    </row>
    <row r="33" spans="1:19" ht="18" customHeight="1">
      <c r="A33" s="10"/>
      <c r="B33" s="10"/>
      <c r="C33" s="10"/>
      <c r="D33" s="10"/>
      <c r="E33" s="10"/>
      <c r="F33" s="10"/>
      <c r="G33" s="216"/>
      <c r="H33" s="216"/>
      <c r="I33" s="216"/>
      <c r="J33" s="216"/>
      <c r="K33" s="216"/>
      <c r="L33" s="216"/>
      <c r="M33" s="216"/>
      <c r="N33" s="216"/>
      <c r="O33" s="216"/>
      <c r="P33" s="216"/>
      <c r="Q33" s="216"/>
      <c r="R33" s="216"/>
      <c r="S33" s="10"/>
    </row>
    <row r="34" spans="1:19" ht="18" customHeight="1">
      <c r="A34" s="10"/>
      <c r="B34" s="10"/>
      <c r="C34" s="10"/>
      <c r="D34" s="10"/>
      <c r="E34" s="10"/>
      <c r="F34" s="10"/>
      <c r="G34" s="216"/>
      <c r="H34" s="216"/>
      <c r="I34" s="216"/>
      <c r="J34" s="216"/>
      <c r="K34" s="216"/>
      <c r="L34" s="216"/>
      <c r="M34" s="216"/>
      <c r="N34" s="216"/>
      <c r="O34" s="216"/>
      <c r="P34" s="216"/>
      <c r="Q34" s="216"/>
      <c r="R34" s="216"/>
      <c r="S34" s="10"/>
    </row>
    <row r="35" spans="1:19" ht="18" customHeight="1">
      <c r="A35" s="10"/>
      <c r="B35" s="10"/>
      <c r="C35" s="10"/>
      <c r="D35" s="10"/>
      <c r="E35" s="10"/>
      <c r="F35" s="10"/>
      <c r="G35" s="216"/>
      <c r="H35" s="216"/>
      <c r="I35" s="216"/>
      <c r="J35" s="216"/>
      <c r="K35" s="216"/>
      <c r="L35" s="216"/>
      <c r="M35" s="216"/>
      <c r="N35" s="216"/>
      <c r="O35" s="216"/>
      <c r="P35" s="216"/>
      <c r="Q35" s="216"/>
      <c r="R35" s="216"/>
      <c r="S35" s="10"/>
    </row>
  </sheetData>
  <mergeCells count="14">
    <mergeCell ref="A3:R3"/>
    <mergeCell ref="S3:AD3"/>
    <mergeCell ref="I28:L28"/>
    <mergeCell ref="I30:L30"/>
    <mergeCell ref="I31:L31"/>
    <mergeCell ref="W25:Z25"/>
    <mergeCell ref="W28:Z28"/>
    <mergeCell ref="W27:Z27"/>
    <mergeCell ref="N6:Q6"/>
    <mergeCell ref="G32:R35"/>
    <mergeCell ref="A26:R26"/>
    <mergeCell ref="B6:D6"/>
    <mergeCell ref="F6:I6"/>
    <mergeCell ref="J6:M6"/>
  </mergeCells>
  <printOptions horizontalCentered="1" verticalCentered="1"/>
  <pageMargins left="0.70866141732283472" right="0.70866141732283472" top="0.74803149606299213" bottom="0.74803149606299213" header="0.31496062992125984" footer="0.31496062992125984"/>
  <pageSetup paperSize="120" scale="71" fitToWidth="0" orientation="landscape" r:id="rId1"/>
  <colBreaks count="1" manualBreakCount="1">
    <brk id="18" min="1" max="2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3:AX32"/>
  <sheetViews>
    <sheetView view="pageBreakPreview" topLeftCell="Z1" zoomScale="85" zoomScaleNormal="100" zoomScaleSheetLayoutView="85" workbookViewId="0">
      <selection activeCell="AB8" sqref="AB8:AD8"/>
    </sheetView>
  </sheetViews>
  <sheetFormatPr baseColWidth="10" defaultColWidth="11.42578125" defaultRowHeight="15" customHeight="1"/>
  <cols>
    <col min="1" max="1" width="14.140625" style="2" customWidth="1"/>
    <col min="2" max="41" width="7.7109375" style="2" customWidth="1"/>
    <col min="42" max="42" width="9.28515625" style="2" customWidth="1"/>
    <col min="43" max="43" width="10" style="2" customWidth="1"/>
    <col min="44" max="44" width="9.28515625" style="2" customWidth="1"/>
    <col min="45" max="45" width="9.42578125" style="2" customWidth="1"/>
    <col min="46" max="48" width="7.7109375" style="2" customWidth="1"/>
    <col min="49" max="49" width="8.28515625" style="2" customWidth="1"/>
    <col min="50" max="16384" width="11.42578125" style="2"/>
  </cols>
  <sheetData>
    <row r="3" spans="1:50" ht="15" customHeight="1">
      <c r="A3" s="227" t="s">
        <v>84</v>
      </c>
      <c r="B3" s="227"/>
      <c r="C3" s="227"/>
      <c r="D3" s="227"/>
      <c r="E3" s="227"/>
      <c r="F3" s="227"/>
      <c r="G3" s="227"/>
      <c r="H3" s="227"/>
      <c r="I3" s="227"/>
      <c r="J3" s="227"/>
      <c r="K3" s="227"/>
      <c r="L3" s="227"/>
      <c r="M3" s="227" t="s">
        <v>84</v>
      </c>
      <c r="N3" s="227"/>
      <c r="O3" s="227"/>
      <c r="P3" s="227"/>
      <c r="Q3" s="227"/>
      <c r="R3" s="227"/>
      <c r="S3" s="227"/>
      <c r="T3" s="227"/>
      <c r="U3" s="227"/>
      <c r="V3" s="227"/>
      <c r="W3" s="227"/>
      <c r="X3" s="227"/>
      <c r="Y3" s="227"/>
      <c r="Z3" s="227"/>
      <c r="AA3" s="227"/>
      <c r="AB3" s="227"/>
      <c r="AC3" s="227"/>
      <c r="AD3" s="227"/>
      <c r="AE3" s="227"/>
      <c r="AF3" s="227"/>
      <c r="AG3" s="227"/>
      <c r="AH3" s="227"/>
      <c r="AI3" s="227"/>
      <c r="AJ3" s="227"/>
      <c r="AK3" s="198"/>
      <c r="AL3" s="198"/>
      <c r="AM3" s="198"/>
      <c r="AN3" s="227" t="s">
        <v>99</v>
      </c>
      <c r="AO3" s="227"/>
      <c r="AP3" s="227"/>
      <c r="AQ3" s="227"/>
      <c r="AR3" s="227"/>
      <c r="AS3" s="227"/>
      <c r="AT3" s="227"/>
      <c r="AU3" s="227"/>
      <c r="AV3" s="227"/>
      <c r="AW3" s="227"/>
    </row>
    <row r="5" spans="1:50" ht="15" customHeight="1">
      <c r="A5" s="226" t="s">
        <v>28</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199"/>
      <c r="AL5" s="199"/>
      <c r="AM5" s="199"/>
      <c r="AN5" s="204"/>
      <c r="AO5" s="204"/>
      <c r="AP5" s="204"/>
      <c r="AQ5" s="204"/>
    </row>
    <row r="6" spans="1:50" ht="15" customHeight="1">
      <c r="A6" s="226" t="s">
        <v>0</v>
      </c>
      <c r="B6" s="207">
        <v>2008</v>
      </c>
      <c r="C6" s="207"/>
      <c r="D6" s="229">
        <v>2009</v>
      </c>
      <c r="E6" s="229"/>
      <c r="F6" s="229"/>
      <c r="G6" s="207">
        <v>2010</v>
      </c>
      <c r="H6" s="207"/>
      <c r="I6" s="207"/>
      <c r="J6" s="207">
        <v>2011</v>
      </c>
      <c r="K6" s="207"/>
      <c r="L6" s="207"/>
      <c r="M6" s="207">
        <v>2012</v>
      </c>
      <c r="N6" s="207"/>
      <c r="O6" s="207"/>
      <c r="P6" s="207">
        <v>2013</v>
      </c>
      <c r="Q6" s="207"/>
      <c r="R6" s="207"/>
      <c r="S6" s="207">
        <v>2014</v>
      </c>
      <c r="T6" s="207"/>
      <c r="U6" s="207"/>
      <c r="V6" s="207">
        <v>2015</v>
      </c>
      <c r="W6" s="207"/>
      <c r="X6" s="207"/>
      <c r="Y6" s="207">
        <v>2016</v>
      </c>
      <c r="Z6" s="207"/>
      <c r="AA6" s="207"/>
      <c r="AB6" s="207">
        <v>2017</v>
      </c>
      <c r="AC6" s="207"/>
      <c r="AD6" s="207"/>
      <c r="AE6" s="207">
        <v>2018</v>
      </c>
      <c r="AF6" s="207"/>
      <c r="AG6" s="207"/>
      <c r="AH6" s="207" t="s">
        <v>97</v>
      </c>
      <c r="AI6" s="207"/>
      <c r="AJ6" s="207"/>
      <c r="AK6" s="207" t="s">
        <v>98</v>
      </c>
      <c r="AL6" s="207"/>
      <c r="AM6" s="207"/>
      <c r="AN6" s="225">
        <v>2008</v>
      </c>
      <c r="AO6" s="209">
        <v>2009</v>
      </c>
      <c r="AP6" s="225">
        <v>2010</v>
      </c>
      <c r="AQ6" s="209">
        <v>2011</v>
      </c>
      <c r="AR6" s="225">
        <v>2012</v>
      </c>
      <c r="AS6" s="224">
        <v>2013</v>
      </c>
      <c r="AT6" s="225">
        <v>2014</v>
      </c>
      <c r="AU6" s="228">
        <v>2015</v>
      </c>
      <c r="AV6" s="225">
        <v>2016</v>
      </c>
      <c r="AW6" s="224">
        <v>2017</v>
      </c>
      <c r="AX6" s="225">
        <v>2018</v>
      </c>
    </row>
    <row r="7" spans="1:50" ht="15" customHeight="1">
      <c r="A7" s="226"/>
      <c r="B7" s="57" t="s">
        <v>29</v>
      </c>
      <c r="C7" s="58" t="s">
        <v>30</v>
      </c>
      <c r="D7" s="57" t="s">
        <v>29</v>
      </c>
      <c r="E7" s="58" t="s">
        <v>30</v>
      </c>
      <c r="F7" s="57" t="s">
        <v>31</v>
      </c>
      <c r="G7" s="37" t="s">
        <v>29</v>
      </c>
      <c r="H7" s="57" t="s">
        <v>30</v>
      </c>
      <c r="I7" s="37" t="s">
        <v>31</v>
      </c>
      <c r="J7" s="57" t="s">
        <v>29</v>
      </c>
      <c r="K7" s="37" t="s">
        <v>30</v>
      </c>
      <c r="L7" s="57" t="s">
        <v>31</v>
      </c>
      <c r="M7" s="37" t="s">
        <v>29</v>
      </c>
      <c r="N7" s="57" t="s">
        <v>30</v>
      </c>
      <c r="O7" s="37" t="s">
        <v>31</v>
      </c>
      <c r="P7" s="37" t="s">
        <v>29</v>
      </c>
      <c r="Q7" s="74" t="s">
        <v>30</v>
      </c>
      <c r="R7" s="37" t="s">
        <v>31</v>
      </c>
      <c r="S7" s="136" t="s">
        <v>29</v>
      </c>
      <c r="T7" s="126" t="s">
        <v>30</v>
      </c>
      <c r="U7" s="136" t="s">
        <v>31</v>
      </c>
      <c r="V7" s="37" t="s">
        <v>29</v>
      </c>
      <c r="W7" s="185" t="s">
        <v>30</v>
      </c>
      <c r="X7" s="37" t="s">
        <v>31</v>
      </c>
      <c r="Y7" s="136" t="s">
        <v>29</v>
      </c>
      <c r="Z7" s="177" t="s">
        <v>30</v>
      </c>
      <c r="AA7" s="136" t="s">
        <v>31</v>
      </c>
      <c r="AB7" s="37" t="s">
        <v>29</v>
      </c>
      <c r="AC7" s="189" t="s">
        <v>30</v>
      </c>
      <c r="AD7" s="37" t="s">
        <v>31</v>
      </c>
      <c r="AE7" s="37" t="s">
        <v>29</v>
      </c>
      <c r="AF7" s="196" t="s">
        <v>30</v>
      </c>
      <c r="AG7" s="37" t="s">
        <v>31</v>
      </c>
      <c r="AH7" s="136" t="s">
        <v>29</v>
      </c>
      <c r="AI7" s="188" t="s">
        <v>30</v>
      </c>
      <c r="AJ7" s="136" t="s">
        <v>31</v>
      </c>
      <c r="AK7" s="136" t="s">
        <v>29</v>
      </c>
      <c r="AL7" s="192" t="s">
        <v>30</v>
      </c>
      <c r="AM7" s="136" t="s">
        <v>31</v>
      </c>
      <c r="AN7" s="225"/>
      <c r="AO7" s="209"/>
      <c r="AP7" s="225"/>
      <c r="AQ7" s="209"/>
      <c r="AR7" s="225"/>
      <c r="AS7" s="224"/>
      <c r="AT7" s="225"/>
      <c r="AU7" s="228"/>
      <c r="AV7" s="225"/>
      <c r="AW7" s="224"/>
      <c r="AX7" s="225"/>
    </row>
    <row r="8" spans="1:50" ht="15" customHeight="1">
      <c r="A8" s="38" t="s">
        <v>87</v>
      </c>
      <c r="B8" s="39">
        <f t="shared" ref="B8:O8" si="0">SUM(B9:B24)</f>
        <v>15714</v>
      </c>
      <c r="C8" s="39">
        <f>SUM(C9:C24)</f>
        <v>4466</v>
      </c>
      <c r="D8" s="39">
        <f t="shared" si="0"/>
        <v>9152</v>
      </c>
      <c r="E8" s="39">
        <f>SUM(E9:E24)</f>
        <v>3155</v>
      </c>
      <c r="F8" s="39">
        <f>SUM(F9:F24)</f>
        <v>2911</v>
      </c>
      <c r="G8" s="40">
        <f t="shared" si="0"/>
        <v>7966</v>
      </c>
      <c r="H8" s="39">
        <f t="shared" si="0"/>
        <v>3338</v>
      </c>
      <c r="I8" s="40">
        <f t="shared" si="0"/>
        <v>2465</v>
      </c>
      <c r="J8" s="39">
        <f t="shared" si="0"/>
        <v>5847</v>
      </c>
      <c r="K8" s="40">
        <f t="shared" si="0"/>
        <v>3551</v>
      </c>
      <c r="L8" s="39">
        <f t="shared" si="0"/>
        <v>4103</v>
      </c>
      <c r="M8" s="39">
        <f t="shared" si="0"/>
        <v>4540</v>
      </c>
      <c r="N8" s="39">
        <f t="shared" si="0"/>
        <v>2903</v>
      </c>
      <c r="O8" s="39">
        <f t="shared" si="0"/>
        <v>1629</v>
      </c>
      <c r="P8" s="40">
        <f>SUM(P9:P24)</f>
        <v>4921</v>
      </c>
      <c r="Q8" s="40">
        <f t="shared" ref="Q8:AJ8" si="1">SUM(Q9:Q24)</f>
        <v>3608</v>
      </c>
      <c r="R8" s="40">
        <f t="shared" si="1"/>
        <v>2577</v>
      </c>
      <c r="S8" s="40">
        <f t="shared" si="1"/>
        <v>3060</v>
      </c>
      <c r="T8" s="40">
        <f t="shared" si="1"/>
        <v>2216</v>
      </c>
      <c r="U8" s="40">
        <f t="shared" si="1"/>
        <v>1166</v>
      </c>
      <c r="V8" s="40">
        <f t="shared" ref="V8:X8" si="2">SUM(V9:V24)</f>
        <v>5487</v>
      </c>
      <c r="W8" s="40">
        <f t="shared" si="2"/>
        <v>4478</v>
      </c>
      <c r="X8" s="40">
        <f t="shared" si="2"/>
        <v>2489</v>
      </c>
      <c r="Y8" s="40">
        <f t="shared" ref="Y8:AA8" si="3">SUM(Y9:Y24)</f>
        <v>7221</v>
      </c>
      <c r="Z8" s="40">
        <f t="shared" si="3"/>
        <v>3172</v>
      </c>
      <c r="AA8" s="40">
        <f t="shared" si="3"/>
        <v>2206</v>
      </c>
      <c r="AB8" s="40">
        <f t="shared" ref="AB8:AG8" si="4">SUM(AB9:AB24)</f>
        <v>3785</v>
      </c>
      <c r="AC8" s="40">
        <f t="shared" si="4"/>
        <v>2335</v>
      </c>
      <c r="AD8" s="40">
        <f t="shared" si="4"/>
        <v>1408</v>
      </c>
      <c r="AE8" s="40">
        <f t="shared" si="4"/>
        <v>1320</v>
      </c>
      <c r="AF8" s="40">
        <f t="shared" si="4"/>
        <v>651</v>
      </c>
      <c r="AG8" s="40">
        <f t="shared" si="4"/>
        <v>303</v>
      </c>
      <c r="AH8" s="40">
        <f t="shared" si="1"/>
        <v>4422</v>
      </c>
      <c r="AI8" s="40">
        <f t="shared" si="1"/>
        <v>1842</v>
      </c>
      <c r="AJ8" s="40">
        <f t="shared" si="1"/>
        <v>1446</v>
      </c>
      <c r="AK8" s="40">
        <f t="shared" ref="AK8:AM8" si="5">SUM(AK9:AK24)</f>
        <v>741</v>
      </c>
      <c r="AL8" s="40">
        <f t="shared" si="5"/>
        <v>312</v>
      </c>
      <c r="AM8" s="40">
        <f t="shared" si="5"/>
        <v>229</v>
      </c>
      <c r="AN8" s="40">
        <f>B8+C8</f>
        <v>20180</v>
      </c>
      <c r="AO8" s="40">
        <f t="shared" ref="AO8:AO24" si="6">D8+E8+F8</f>
        <v>15218</v>
      </c>
      <c r="AP8" s="40">
        <f t="shared" ref="AP8:AP24" si="7">G8+H8+I8</f>
        <v>13769</v>
      </c>
      <c r="AQ8" s="40">
        <f t="shared" ref="AQ8:AQ24" si="8">SUM(J8:L8)</f>
        <v>13501</v>
      </c>
      <c r="AR8" s="40">
        <f t="shared" ref="AR8:AR24" si="9">SUM(M8:O8)</f>
        <v>9072</v>
      </c>
      <c r="AS8" s="40">
        <f t="shared" ref="AS8:AS24" si="10">P8+Q8+R8</f>
        <v>11106</v>
      </c>
      <c r="AT8" s="139">
        <f>S8+T8+U8</f>
        <v>6442</v>
      </c>
      <c r="AU8" s="139">
        <f>SUM(AU9:AU24)</f>
        <v>12454</v>
      </c>
      <c r="AV8" s="139">
        <f>SUM(AV9:AV24)</f>
        <v>12599</v>
      </c>
      <c r="AW8" s="139">
        <f>SUM(AW9:AW24)</f>
        <v>7528</v>
      </c>
      <c r="AX8" s="139">
        <f>SUM(AX9:AX24)</f>
        <v>2274</v>
      </c>
    </row>
    <row r="9" spans="1:50" ht="15" customHeight="1">
      <c r="A9" s="38" t="s">
        <v>8</v>
      </c>
      <c r="B9" s="41">
        <v>997</v>
      </c>
      <c r="C9" s="43">
        <v>417</v>
      </c>
      <c r="D9" s="41">
        <v>509</v>
      </c>
      <c r="E9" s="42">
        <v>232</v>
      </c>
      <c r="F9" s="41">
        <v>309</v>
      </c>
      <c r="G9" s="44">
        <v>516</v>
      </c>
      <c r="H9" s="41">
        <v>291</v>
      </c>
      <c r="I9" s="44">
        <v>181</v>
      </c>
      <c r="J9" s="41">
        <v>393</v>
      </c>
      <c r="K9" s="44">
        <v>299</v>
      </c>
      <c r="L9" s="41">
        <v>339</v>
      </c>
      <c r="M9" s="44">
        <v>398</v>
      </c>
      <c r="N9" s="41">
        <v>263</v>
      </c>
      <c r="O9" s="44">
        <v>94</v>
      </c>
      <c r="P9" s="44">
        <v>441</v>
      </c>
      <c r="Q9" s="41">
        <v>276</v>
      </c>
      <c r="R9" s="44">
        <v>191</v>
      </c>
      <c r="S9" s="137">
        <v>273</v>
      </c>
      <c r="T9" s="44">
        <v>193</v>
      </c>
      <c r="U9" s="137">
        <v>108</v>
      </c>
      <c r="V9" s="44">
        <v>414</v>
      </c>
      <c r="W9" s="137">
        <v>285</v>
      </c>
      <c r="X9" s="44">
        <v>141</v>
      </c>
      <c r="Y9" s="137">
        <v>413</v>
      </c>
      <c r="Z9" s="44">
        <v>135</v>
      </c>
      <c r="AA9" s="137">
        <v>122</v>
      </c>
      <c r="AB9" s="44">
        <v>295</v>
      </c>
      <c r="AC9" s="137">
        <v>138</v>
      </c>
      <c r="AD9" s="44">
        <v>92</v>
      </c>
      <c r="AE9" s="44">
        <v>66</v>
      </c>
      <c r="AF9" s="137">
        <v>27</v>
      </c>
      <c r="AG9" s="44">
        <v>10</v>
      </c>
      <c r="AH9" s="137">
        <v>270</v>
      </c>
      <c r="AI9" s="44">
        <v>114</v>
      </c>
      <c r="AJ9" s="137">
        <v>90</v>
      </c>
      <c r="AK9" s="137">
        <v>48</v>
      </c>
      <c r="AL9" s="44">
        <v>19</v>
      </c>
      <c r="AM9" s="137">
        <v>13</v>
      </c>
      <c r="AN9" s="44">
        <f t="shared" ref="AN9:AN23" si="11">B9+C9</f>
        <v>1414</v>
      </c>
      <c r="AO9" s="41">
        <f t="shared" si="6"/>
        <v>1050</v>
      </c>
      <c r="AP9" s="44">
        <f t="shared" si="7"/>
        <v>988</v>
      </c>
      <c r="AQ9" s="41">
        <f t="shared" si="8"/>
        <v>1031</v>
      </c>
      <c r="AR9" s="44">
        <f t="shared" si="9"/>
        <v>755</v>
      </c>
      <c r="AS9" s="137">
        <f t="shared" si="10"/>
        <v>908</v>
      </c>
      <c r="AT9" s="138">
        <f>S9+T9+U9</f>
        <v>574</v>
      </c>
      <c r="AU9" s="171">
        <f>V9+W9+X9</f>
        <v>840</v>
      </c>
      <c r="AV9" s="138">
        <f t="shared" ref="AV9:AV24" si="12">Y9+Z9+AA9</f>
        <v>670</v>
      </c>
      <c r="AW9" s="116">
        <f>AB9+AC9+AD9</f>
        <v>525</v>
      </c>
      <c r="AX9" s="138">
        <f>AE9+AF9+AG9</f>
        <v>103</v>
      </c>
    </row>
    <row r="10" spans="1:50" ht="15" customHeight="1">
      <c r="A10" s="38" t="s">
        <v>9</v>
      </c>
      <c r="B10" s="42">
        <v>659</v>
      </c>
      <c r="C10" s="43">
        <v>182</v>
      </c>
      <c r="D10" s="42">
        <v>385</v>
      </c>
      <c r="E10" s="42">
        <v>99</v>
      </c>
      <c r="F10" s="42">
        <v>100</v>
      </c>
      <c r="G10" s="44">
        <v>355</v>
      </c>
      <c r="H10" s="42">
        <v>129</v>
      </c>
      <c r="I10" s="44">
        <v>101</v>
      </c>
      <c r="J10" s="42">
        <v>292</v>
      </c>
      <c r="K10" s="44">
        <v>155</v>
      </c>
      <c r="L10" s="42">
        <v>95</v>
      </c>
      <c r="M10" s="44">
        <v>177</v>
      </c>
      <c r="N10" s="42">
        <v>109</v>
      </c>
      <c r="O10" s="44">
        <v>29</v>
      </c>
      <c r="P10" s="44">
        <v>233</v>
      </c>
      <c r="Q10" s="42">
        <v>144</v>
      </c>
      <c r="R10" s="44">
        <v>111</v>
      </c>
      <c r="S10" s="44">
        <v>159</v>
      </c>
      <c r="T10" s="44">
        <v>103</v>
      </c>
      <c r="U10" s="44">
        <v>55</v>
      </c>
      <c r="V10" s="44">
        <v>203</v>
      </c>
      <c r="W10" s="44">
        <v>176</v>
      </c>
      <c r="X10" s="44">
        <v>123</v>
      </c>
      <c r="Y10" s="44">
        <v>245</v>
      </c>
      <c r="Z10" s="44">
        <v>84</v>
      </c>
      <c r="AA10" s="44">
        <v>94</v>
      </c>
      <c r="AB10" s="44">
        <v>106</v>
      </c>
      <c r="AC10" s="44">
        <v>37</v>
      </c>
      <c r="AD10" s="44">
        <v>43</v>
      </c>
      <c r="AE10" s="44">
        <v>46</v>
      </c>
      <c r="AF10" s="44">
        <v>29</v>
      </c>
      <c r="AG10" s="44">
        <v>14</v>
      </c>
      <c r="AH10" s="44">
        <v>162</v>
      </c>
      <c r="AI10" s="44">
        <v>66</v>
      </c>
      <c r="AJ10" s="44">
        <v>54</v>
      </c>
      <c r="AK10" s="44">
        <v>26</v>
      </c>
      <c r="AL10" s="44">
        <v>13</v>
      </c>
      <c r="AM10" s="44">
        <v>7</v>
      </c>
      <c r="AN10" s="44">
        <f t="shared" si="11"/>
        <v>841</v>
      </c>
      <c r="AO10" s="42">
        <f t="shared" si="6"/>
        <v>584</v>
      </c>
      <c r="AP10" s="44">
        <f t="shared" si="7"/>
        <v>585</v>
      </c>
      <c r="AQ10" s="42">
        <f t="shared" si="8"/>
        <v>542</v>
      </c>
      <c r="AR10" s="44">
        <f t="shared" si="9"/>
        <v>315</v>
      </c>
      <c r="AS10" s="44">
        <f t="shared" si="10"/>
        <v>488</v>
      </c>
      <c r="AT10" s="138">
        <f t="shared" ref="AT10:AT24" si="13">S10+T10+U10</f>
        <v>317</v>
      </c>
      <c r="AU10" s="138">
        <f t="shared" ref="AU10:AU24" si="14">V10+W10+X10</f>
        <v>502</v>
      </c>
      <c r="AV10" s="138">
        <f t="shared" si="12"/>
        <v>423</v>
      </c>
      <c r="AW10" s="138">
        <f t="shared" ref="AW10:AW24" si="15">AB10+AC10+AD10</f>
        <v>186</v>
      </c>
      <c r="AX10" s="138">
        <f t="shared" ref="AX10:AX24" si="16">AE10+AF10+AG10</f>
        <v>89</v>
      </c>
    </row>
    <row r="11" spans="1:50" ht="15" customHeight="1">
      <c r="A11" s="38" t="s">
        <v>10</v>
      </c>
      <c r="B11" s="41">
        <v>112</v>
      </c>
      <c r="C11" s="43">
        <v>79</v>
      </c>
      <c r="D11" s="41">
        <v>124</v>
      </c>
      <c r="E11" s="42">
        <v>16</v>
      </c>
      <c r="F11" s="41">
        <v>1</v>
      </c>
      <c r="G11" s="44">
        <v>78</v>
      </c>
      <c r="H11" s="41">
        <v>21</v>
      </c>
      <c r="I11" s="44">
        <v>0</v>
      </c>
      <c r="J11" s="41">
        <v>63</v>
      </c>
      <c r="K11" s="44">
        <v>19</v>
      </c>
      <c r="L11" s="41">
        <v>28</v>
      </c>
      <c r="M11" s="44">
        <v>40</v>
      </c>
      <c r="N11" s="41">
        <v>23</v>
      </c>
      <c r="O11" s="44"/>
      <c r="P11" s="44">
        <v>39</v>
      </c>
      <c r="Q11" s="41">
        <v>15</v>
      </c>
      <c r="R11" s="44">
        <v>19</v>
      </c>
      <c r="S11" s="137">
        <v>27</v>
      </c>
      <c r="T11" s="44">
        <v>24</v>
      </c>
      <c r="U11" s="137">
        <v>10</v>
      </c>
      <c r="V11" s="44">
        <v>49</v>
      </c>
      <c r="W11" s="137">
        <v>45</v>
      </c>
      <c r="X11" s="44">
        <v>19</v>
      </c>
      <c r="Y11" s="137">
        <v>78</v>
      </c>
      <c r="Z11" s="44">
        <v>26</v>
      </c>
      <c r="AA11" s="137">
        <v>11</v>
      </c>
      <c r="AB11" s="44">
        <v>26</v>
      </c>
      <c r="AC11" s="137">
        <v>14</v>
      </c>
      <c r="AD11" s="44">
        <v>4</v>
      </c>
      <c r="AE11" s="44">
        <v>16</v>
      </c>
      <c r="AF11" s="137">
        <v>7</v>
      </c>
      <c r="AG11" s="44">
        <v>4</v>
      </c>
      <c r="AH11" s="137">
        <v>30</v>
      </c>
      <c r="AI11" s="44">
        <v>12</v>
      </c>
      <c r="AJ11" s="137">
        <v>12</v>
      </c>
      <c r="AK11" s="137">
        <v>6</v>
      </c>
      <c r="AL11" s="44">
        <v>3</v>
      </c>
      <c r="AM11" s="137">
        <v>0</v>
      </c>
      <c r="AN11" s="44">
        <f t="shared" si="11"/>
        <v>191</v>
      </c>
      <c r="AO11" s="41">
        <f t="shared" si="6"/>
        <v>141</v>
      </c>
      <c r="AP11" s="44">
        <f t="shared" si="7"/>
        <v>99</v>
      </c>
      <c r="AQ11" s="41">
        <f t="shared" si="8"/>
        <v>110</v>
      </c>
      <c r="AR11" s="44">
        <f t="shared" si="9"/>
        <v>63</v>
      </c>
      <c r="AS11" s="137">
        <f t="shared" si="10"/>
        <v>73</v>
      </c>
      <c r="AT11" s="138">
        <f t="shared" si="13"/>
        <v>61</v>
      </c>
      <c r="AU11" s="171">
        <f t="shared" si="14"/>
        <v>113</v>
      </c>
      <c r="AV11" s="138">
        <f t="shared" si="12"/>
        <v>115</v>
      </c>
      <c r="AW11" s="116">
        <f>AB11+AC11+AD11</f>
        <v>44</v>
      </c>
      <c r="AX11" s="138">
        <f t="shared" si="16"/>
        <v>27</v>
      </c>
    </row>
    <row r="12" spans="1:50" ht="15" customHeight="1">
      <c r="A12" s="38" t="s">
        <v>11</v>
      </c>
      <c r="B12" s="42">
        <v>933</v>
      </c>
      <c r="C12" s="43">
        <v>396</v>
      </c>
      <c r="D12" s="42">
        <v>558</v>
      </c>
      <c r="E12" s="42">
        <v>251</v>
      </c>
      <c r="F12" s="42">
        <v>175</v>
      </c>
      <c r="G12" s="44">
        <v>552</v>
      </c>
      <c r="H12" s="42">
        <v>346</v>
      </c>
      <c r="I12" s="44">
        <v>185</v>
      </c>
      <c r="J12" s="42">
        <v>286</v>
      </c>
      <c r="K12" s="44">
        <v>256</v>
      </c>
      <c r="L12" s="42">
        <v>197</v>
      </c>
      <c r="M12" s="44">
        <v>221</v>
      </c>
      <c r="N12" s="42">
        <v>248</v>
      </c>
      <c r="O12" s="44">
        <v>89</v>
      </c>
      <c r="P12" s="44">
        <v>218</v>
      </c>
      <c r="Q12" s="42">
        <v>202</v>
      </c>
      <c r="R12" s="44">
        <v>159</v>
      </c>
      <c r="S12" s="44">
        <v>127</v>
      </c>
      <c r="T12" s="44">
        <v>133</v>
      </c>
      <c r="U12" s="44">
        <v>72</v>
      </c>
      <c r="V12" s="44">
        <v>183</v>
      </c>
      <c r="W12" s="44">
        <v>187</v>
      </c>
      <c r="X12" s="44">
        <v>166</v>
      </c>
      <c r="Y12" s="44">
        <v>210</v>
      </c>
      <c r="Z12" s="44">
        <v>122</v>
      </c>
      <c r="AA12" s="44">
        <v>82</v>
      </c>
      <c r="AB12" s="44">
        <v>84</v>
      </c>
      <c r="AC12" s="44">
        <v>82</v>
      </c>
      <c r="AD12" s="44">
        <v>19</v>
      </c>
      <c r="AE12" s="44">
        <v>40</v>
      </c>
      <c r="AF12" s="44">
        <v>22</v>
      </c>
      <c r="AG12" s="44">
        <v>8</v>
      </c>
      <c r="AH12" s="44">
        <v>150</v>
      </c>
      <c r="AI12" s="44">
        <v>60</v>
      </c>
      <c r="AJ12" s="44">
        <v>48</v>
      </c>
      <c r="AK12" s="44">
        <v>22</v>
      </c>
      <c r="AL12" s="44">
        <v>11</v>
      </c>
      <c r="AM12" s="44">
        <v>7</v>
      </c>
      <c r="AN12" s="44">
        <f t="shared" si="11"/>
        <v>1329</v>
      </c>
      <c r="AO12" s="42">
        <f t="shared" si="6"/>
        <v>984</v>
      </c>
      <c r="AP12" s="44">
        <f t="shared" si="7"/>
        <v>1083</v>
      </c>
      <c r="AQ12" s="42">
        <f t="shared" si="8"/>
        <v>739</v>
      </c>
      <c r="AR12" s="44">
        <f t="shared" si="9"/>
        <v>558</v>
      </c>
      <c r="AS12" s="44">
        <f t="shared" si="10"/>
        <v>579</v>
      </c>
      <c r="AT12" s="138">
        <f t="shared" si="13"/>
        <v>332</v>
      </c>
      <c r="AU12" s="138">
        <f t="shared" si="14"/>
        <v>536</v>
      </c>
      <c r="AV12" s="138">
        <f t="shared" si="12"/>
        <v>414</v>
      </c>
      <c r="AW12" s="138">
        <f t="shared" si="15"/>
        <v>185</v>
      </c>
      <c r="AX12" s="138">
        <f t="shared" si="16"/>
        <v>70</v>
      </c>
    </row>
    <row r="13" spans="1:50" ht="15" customHeight="1">
      <c r="A13" s="38" t="s">
        <v>12</v>
      </c>
      <c r="B13" s="41">
        <v>384</v>
      </c>
      <c r="C13" s="43">
        <v>83</v>
      </c>
      <c r="D13" s="41">
        <v>218</v>
      </c>
      <c r="E13" s="42">
        <v>67</v>
      </c>
      <c r="F13" s="41">
        <v>96</v>
      </c>
      <c r="G13" s="44">
        <v>230</v>
      </c>
      <c r="H13" s="41">
        <v>90</v>
      </c>
      <c r="I13" s="44">
        <v>70</v>
      </c>
      <c r="J13" s="41">
        <v>193</v>
      </c>
      <c r="K13" s="44">
        <v>56</v>
      </c>
      <c r="L13" s="41">
        <v>92</v>
      </c>
      <c r="M13" s="44">
        <v>152</v>
      </c>
      <c r="N13" s="41">
        <v>115</v>
      </c>
      <c r="O13" s="44">
        <v>18</v>
      </c>
      <c r="P13" s="44">
        <v>154</v>
      </c>
      <c r="Q13" s="41">
        <v>124</v>
      </c>
      <c r="R13" s="44">
        <v>71</v>
      </c>
      <c r="S13" s="137">
        <v>81</v>
      </c>
      <c r="T13" s="44">
        <v>99</v>
      </c>
      <c r="U13" s="137">
        <v>21</v>
      </c>
      <c r="V13" s="44">
        <v>150</v>
      </c>
      <c r="W13" s="137">
        <v>163</v>
      </c>
      <c r="X13" s="44">
        <v>64</v>
      </c>
      <c r="Y13" s="137">
        <v>200</v>
      </c>
      <c r="Z13" s="44">
        <v>81</v>
      </c>
      <c r="AA13" s="137">
        <v>75</v>
      </c>
      <c r="AB13" s="44">
        <v>86</v>
      </c>
      <c r="AC13" s="137">
        <v>40</v>
      </c>
      <c r="AD13" s="44">
        <v>42</v>
      </c>
      <c r="AE13" s="44">
        <v>48</v>
      </c>
      <c r="AF13" s="137">
        <v>24</v>
      </c>
      <c r="AG13" s="44">
        <v>8</v>
      </c>
      <c r="AH13" s="137">
        <v>120</v>
      </c>
      <c r="AI13" s="44">
        <v>48</v>
      </c>
      <c r="AJ13" s="137">
        <v>42</v>
      </c>
      <c r="AK13" s="137">
        <v>21</v>
      </c>
      <c r="AL13" s="44">
        <v>11</v>
      </c>
      <c r="AM13" s="137">
        <v>4</v>
      </c>
      <c r="AN13" s="44">
        <f t="shared" si="11"/>
        <v>467</v>
      </c>
      <c r="AO13" s="41">
        <f t="shared" si="6"/>
        <v>381</v>
      </c>
      <c r="AP13" s="44">
        <f t="shared" si="7"/>
        <v>390</v>
      </c>
      <c r="AQ13" s="41">
        <f t="shared" si="8"/>
        <v>341</v>
      </c>
      <c r="AR13" s="44">
        <f t="shared" si="9"/>
        <v>285</v>
      </c>
      <c r="AS13" s="137">
        <f t="shared" si="10"/>
        <v>349</v>
      </c>
      <c r="AT13" s="138">
        <f t="shared" si="13"/>
        <v>201</v>
      </c>
      <c r="AU13" s="171">
        <f t="shared" si="14"/>
        <v>377</v>
      </c>
      <c r="AV13" s="138">
        <f t="shared" si="12"/>
        <v>356</v>
      </c>
      <c r="AW13" s="116">
        <f t="shared" si="15"/>
        <v>168</v>
      </c>
      <c r="AX13" s="138">
        <f t="shared" si="16"/>
        <v>80</v>
      </c>
    </row>
    <row r="14" spans="1:50" ht="15" customHeight="1">
      <c r="A14" s="38" t="s">
        <v>13</v>
      </c>
      <c r="B14" s="42">
        <v>161</v>
      </c>
      <c r="C14" s="43">
        <v>164</v>
      </c>
      <c r="D14" s="42">
        <v>226</v>
      </c>
      <c r="E14" s="42">
        <v>38</v>
      </c>
      <c r="F14" s="42">
        <v>45</v>
      </c>
      <c r="G14" s="44">
        <v>134</v>
      </c>
      <c r="H14" s="42">
        <v>27</v>
      </c>
      <c r="I14" s="44">
        <v>37</v>
      </c>
      <c r="J14" s="42">
        <v>134</v>
      </c>
      <c r="K14" s="44">
        <v>25</v>
      </c>
      <c r="L14" s="42">
        <v>51</v>
      </c>
      <c r="M14" s="44">
        <v>85</v>
      </c>
      <c r="N14" s="42">
        <v>8</v>
      </c>
      <c r="O14" s="44">
        <v>8</v>
      </c>
      <c r="P14" s="44">
        <v>96</v>
      </c>
      <c r="Q14" s="42">
        <v>22</v>
      </c>
      <c r="R14" s="44">
        <v>60</v>
      </c>
      <c r="S14" s="44">
        <v>53</v>
      </c>
      <c r="T14" s="44">
        <v>12</v>
      </c>
      <c r="U14" s="44">
        <v>13</v>
      </c>
      <c r="V14" s="44">
        <v>127</v>
      </c>
      <c r="W14" s="44">
        <v>39</v>
      </c>
      <c r="X14" s="44">
        <v>40</v>
      </c>
      <c r="Y14" s="44">
        <v>136</v>
      </c>
      <c r="Z14" s="44">
        <v>26</v>
      </c>
      <c r="AA14" s="44">
        <v>27</v>
      </c>
      <c r="AB14" s="44">
        <v>73</v>
      </c>
      <c r="AC14" s="44">
        <v>13</v>
      </c>
      <c r="AD14" s="44">
        <v>12</v>
      </c>
      <c r="AE14" s="44">
        <v>26</v>
      </c>
      <c r="AF14" s="44">
        <v>21</v>
      </c>
      <c r="AG14" s="44">
        <v>3</v>
      </c>
      <c r="AH14" s="44">
        <v>72</v>
      </c>
      <c r="AI14" s="44">
        <v>30</v>
      </c>
      <c r="AJ14" s="44">
        <v>24</v>
      </c>
      <c r="AK14" s="44">
        <v>9</v>
      </c>
      <c r="AL14" s="44">
        <v>4</v>
      </c>
      <c r="AM14" s="44">
        <v>2</v>
      </c>
      <c r="AN14" s="44">
        <f t="shared" si="11"/>
        <v>325</v>
      </c>
      <c r="AO14" s="42">
        <f t="shared" si="6"/>
        <v>309</v>
      </c>
      <c r="AP14" s="44">
        <f t="shared" si="7"/>
        <v>198</v>
      </c>
      <c r="AQ14" s="42">
        <f t="shared" si="8"/>
        <v>210</v>
      </c>
      <c r="AR14" s="44">
        <f t="shared" si="9"/>
        <v>101</v>
      </c>
      <c r="AS14" s="44">
        <f t="shared" si="10"/>
        <v>178</v>
      </c>
      <c r="AT14" s="138">
        <f t="shared" si="13"/>
        <v>78</v>
      </c>
      <c r="AU14" s="138">
        <f t="shared" si="14"/>
        <v>206</v>
      </c>
      <c r="AV14" s="138">
        <f t="shared" si="12"/>
        <v>189</v>
      </c>
      <c r="AW14" s="138">
        <f t="shared" si="15"/>
        <v>98</v>
      </c>
      <c r="AX14" s="138">
        <f t="shared" si="16"/>
        <v>50</v>
      </c>
    </row>
    <row r="15" spans="1:50" ht="15" customHeight="1">
      <c r="A15" s="38" t="s">
        <v>14</v>
      </c>
      <c r="B15" s="41">
        <v>3175</v>
      </c>
      <c r="C15" s="44">
        <v>961</v>
      </c>
      <c r="D15" s="41">
        <v>1759</v>
      </c>
      <c r="E15" s="42">
        <v>637</v>
      </c>
      <c r="F15" s="41">
        <v>597</v>
      </c>
      <c r="G15" s="44">
        <v>1421</v>
      </c>
      <c r="H15" s="41">
        <v>456</v>
      </c>
      <c r="I15" s="44">
        <v>493</v>
      </c>
      <c r="J15" s="41">
        <v>1044</v>
      </c>
      <c r="K15" s="44">
        <v>541</v>
      </c>
      <c r="L15" s="41">
        <v>897</v>
      </c>
      <c r="M15" s="44">
        <v>791</v>
      </c>
      <c r="N15" s="41">
        <v>496</v>
      </c>
      <c r="O15" s="44">
        <v>247</v>
      </c>
      <c r="P15" s="44">
        <v>786</v>
      </c>
      <c r="Q15" s="41">
        <v>465</v>
      </c>
      <c r="R15" s="44">
        <v>518</v>
      </c>
      <c r="S15" s="137">
        <v>631</v>
      </c>
      <c r="T15" s="44">
        <v>387</v>
      </c>
      <c r="U15" s="137">
        <v>258</v>
      </c>
      <c r="V15" s="44">
        <v>1153</v>
      </c>
      <c r="W15" s="137">
        <v>814</v>
      </c>
      <c r="X15" s="44">
        <v>657</v>
      </c>
      <c r="Y15" s="137">
        <v>1389</v>
      </c>
      <c r="Z15" s="44">
        <v>427</v>
      </c>
      <c r="AA15" s="137">
        <v>547</v>
      </c>
      <c r="AB15" s="44">
        <v>635</v>
      </c>
      <c r="AC15" s="137">
        <v>252</v>
      </c>
      <c r="AD15" s="44">
        <v>404</v>
      </c>
      <c r="AE15" s="44">
        <v>298</v>
      </c>
      <c r="AF15" s="137">
        <v>93</v>
      </c>
      <c r="AG15" s="44">
        <v>93</v>
      </c>
      <c r="AH15" s="137">
        <v>834</v>
      </c>
      <c r="AI15" s="44">
        <v>348</v>
      </c>
      <c r="AJ15" s="137">
        <v>270</v>
      </c>
      <c r="AK15" s="137">
        <v>140</v>
      </c>
      <c r="AL15" s="44">
        <v>57</v>
      </c>
      <c r="AM15" s="137">
        <v>46</v>
      </c>
      <c r="AN15" s="44">
        <f t="shared" si="11"/>
        <v>4136</v>
      </c>
      <c r="AO15" s="41">
        <f t="shared" si="6"/>
        <v>2993</v>
      </c>
      <c r="AP15" s="44">
        <f t="shared" si="7"/>
        <v>2370</v>
      </c>
      <c r="AQ15" s="41">
        <f t="shared" si="8"/>
        <v>2482</v>
      </c>
      <c r="AR15" s="44">
        <f t="shared" si="9"/>
        <v>1534</v>
      </c>
      <c r="AS15" s="137">
        <f t="shared" si="10"/>
        <v>1769</v>
      </c>
      <c r="AT15" s="138">
        <f t="shared" si="13"/>
        <v>1276</v>
      </c>
      <c r="AU15" s="171">
        <f t="shared" si="14"/>
        <v>2624</v>
      </c>
      <c r="AV15" s="138">
        <f t="shared" si="12"/>
        <v>2363</v>
      </c>
      <c r="AW15" s="116">
        <f t="shared" si="15"/>
        <v>1291</v>
      </c>
      <c r="AX15" s="138">
        <f t="shared" si="16"/>
        <v>484</v>
      </c>
    </row>
    <row r="16" spans="1:50" ht="15" customHeight="1">
      <c r="A16" s="38" t="s">
        <v>15</v>
      </c>
      <c r="B16" s="42">
        <v>859</v>
      </c>
      <c r="C16" s="43">
        <v>264</v>
      </c>
      <c r="D16" s="42">
        <v>552</v>
      </c>
      <c r="E16" s="42">
        <v>175</v>
      </c>
      <c r="F16" s="42">
        <v>102</v>
      </c>
      <c r="G16" s="44">
        <v>402</v>
      </c>
      <c r="H16" s="42">
        <v>179</v>
      </c>
      <c r="I16" s="44">
        <v>126</v>
      </c>
      <c r="J16" s="42">
        <v>366</v>
      </c>
      <c r="K16" s="44">
        <v>206</v>
      </c>
      <c r="L16" s="42">
        <v>360</v>
      </c>
      <c r="M16" s="44">
        <v>241</v>
      </c>
      <c r="N16" s="42">
        <v>186</v>
      </c>
      <c r="O16" s="44">
        <v>29</v>
      </c>
      <c r="P16" s="44">
        <v>221</v>
      </c>
      <c r="Q16" s="42">
        <v>166</v>
      </c>
      <c r="R16" s="44">
        <v>87</v>
      </c>
      <c r="S16" s="44">
        <v>139</v>
      </c>
      <c r="T16" s="44">
        <v>129</v>
      </c>
      <c r="U16" s="44">
        <v>70</v>
      </c>
      <c r="V16" s="44">
        <v>244</v>
      </c>
      <c r="W16" s="44">
        <v>244</v>
      </c>
      <c r="X16" s="44">
        <v>95</v>
      </c>
      <c r="Y16" s="44">
        <v>355</v>
      </c>
      <c r="Z16" s="44">
        <v>114</v>
      </c>
      <c r="AA16" s="44">
        <v>61</v>
      </c>
      <c r="AB16" s="44">
        <v>164</v>
      </c>
      <c r="AC16" s="44">
        <v>90</v>
      </c>
      <c r="AD16" s="44">
        <v>49</v>
      </c>
      <c r="AE16" s="44">
        <v>60</v>
      </c>
      <c r="AF16" s="44">
        <v>14</v>
      </c>
      <c r="AG16" s="44">
        <v>11</v>
      </c>
      <c r="AH16" s="44">
        <v>174</v>
      </c>
      <c r="AI16" s="44">
        <v>72</v>
      </c>
      <c r="AJ16" s="44">
        <v>54</v>
      </c>
      <c r="AK16" s="44">
        <v>27</v>
      </c>
      <c r="AL16" s="44">
        <v>12</v>
      </c>
      <c r="AM16" s="44">
        <v>11</v>
      </c>
      <c r="AN16" s="44">
        <f t="shared" si="11"/>
        <v>1123</v>
      </c>
      <c r="AO16" s="42">
        <f t="shared" si="6"/>
        <v>829</v>
      </c>
      <c r="AP16" s="44">
        <f t="shared" si="7"/>
        <v>707</v>
      </c>
      <c r="AQ16" s="42">
        <f t="shared" si="8"/>
        <v>932</v>
      </c>
      <c r="AR16" s="44">
        <f t="shared" si="9"/>
        <v>456</v>
      </c>
      <c r="AS16" s="44">
        <f t="shared" si="10"/>
        <v>474</v>
      </c>
      <c r="AT16" s="138">
        <f t="shared" si="13"/>
        <v>338</v>
      </c>
      <c r="AU16" s="138">
        <f t="shared" si="14"/>
        <v>583</v>
      </c>
      <c r="AV16" s="138">
        <f t="shared" si="12"/>
        <v>530</v>
      </c>
      <c r="AW16" s="138">
        <f t="shared" si="15"/>
        <v>303</v>
      </c>
      <c r="AX16" s="138">
        <f t="shared" si="16"/>
        <v>85</v>
      </c>
    </row>
    <row r="17" spans="1:50" ht="15" customHeight="1">
      <c r="A17" s="38" t="s">
        <v>16</v>
      </c>
      <c r="B17" s="41">
        <v>4395</v>
      </c>
      <c r="C17" s="44">
        <v>717</v>
      </c>
      <c r="D17" s="41">
        <v>2497</v>
      </c>
      <c r="E17" s="42">
        <v>864</v>
      </c>
      <c r="F17" s="41">
        <v>933</v>
      </c>
      <c r="G17" s="44">
        <v>2148</v>
      </c>
      <c r="H17" s="41">
        <v>732</v>
      </c>
      <c r="I17" s="44">
        <v>664</v>
      </c>
      <c r="J17" s="41">
        <v>1395</v>
      </c>
      <c r="K17" s="44">
        <v>869</v>
      </c>
      <c r="L17" s="41">
        <v>1085</v>
      </c>
      <c r="M17" s="44">
        <v>1289</v>
      </c>
      <c r="N17" s="41">
        <v>654</v>
      </c>
      <c r="O17" s="44">
        <v>631</v>
      </c>
      <c r="P17" s="44">
        <v>1380</v>
      </c>
      <c r="Q17" s="41">
        <v>970</v>
      </c>
      <c r="R17" s="44">
        <v>717</v>
      </c>
      <c r="S17" s="137">
        <v>858</v>
      </c>
      <c r="T17" s="44">
        <v>574</v>
      </c>
      <c r="U17" s="137">
        <v>254</v>
      </c>
      <c r="V17" s="44">
        <v>1422</v>
      </c>
      <c r="W17" s="137">
        <v>1038</v>
      </c>
      <c r="X17" s="44">
        <v>641</v>
      </c>
      <c r="Y17" s="137">
        <v>1858</v>
      </c>
      <c r="Z17" s="44">
        <v>805</v>
      </c>
      <c r="AA17" s="137">
        <v>567</v>
      </c>
      <c r="AB17" s="44">
        <v>917</v>
      </c>
      <c r="AC17" s="137">
        <v>521</v>
      </c>
      <c r="AD17" s="44">
        <v>353</v>
      </c>
      <c r="AE17" s="44">
        <v>251</v>
      </c>
      <c r="AF17" s="137">
        <v>112</v>
      </c>
      <c r="AG17" s="44">
        <v>73</v>
      </c>
      <c r="AH17" s="137">
        <v>1272</v>
      </c>
      <c r="AI17" s="44">
        <v>528</v>
      </c>
      <c r="AJ17" s="137">
        <v>414</v>
      </c>
      <c r="AK17" s="137">
        <v>213</v>
      </c>
      <c r="AL17" s="44">
        <v>91</v>
      </c>
      <c r="AM17" s="137">
        <v>66</v>
      </c>
      <c r="AN17" s="44">
        <f t="shared" si="11"/>
        <v>5112</v>
      </c>
      <c r="AO17" s="41">
        <f t="shared" si="6"/>
        <v>4294</v>
      </c>
      <c r="AP17" s="44">
        <f t="shared" si="7"/>
        <v>3544</v>
      </c>
      <c r="AQ17" s="41">
        <f t="shared" si="8"/>
        <v>3349</v>
      </c>
      <c r="AR17" s="44">
        <f t="shared" si="9"/>
        <v>2574</v>
      </c>
      <c r="AS17" s="137">
        <f t="shared" si="10"/>
        <v>3067</v>
      </c>
      <c r="AT17" s="138">
        <f t="shared" si="13"/>
        <v>1686</v>
      </c>
      <c r="AU17" s="171">
        <f t="shared" si="14"/>
        <v>3101</v>
      </c>
      <c r="AV17" s="138">
        <f t="shared" si="12"/>
        <v>3230</v>
      </c>
      <c r="AW17" s="116">
        <f t="shared" si="15"/>
        <v>1791</v>
      </c>
      <c r="AX17" s="138">
        <f t="shared" si="16"/>
        <v>436</v>
      </c>
    </row>
    <row r="18" spans="1:50" ht="15" customHeight="1">
      <c r="A18" s="38" t="s">
        <v>17</v>
      </c>
      <c r="B18" s="42">
        <v>350</v>
      </c>
      <c r="C18" s="43">
        <v>213</v>
      </c>
      <c r="D18" s="42">
        <v>209</v>
      </c>
      <c r="E18" s="42">
        <v>90</v>
      </c>
      <c r="F18" s="42">
        <v>70</v>
      </c>
      <c r="G18" s="44">
        <v>211</v>
      </c>
      <c r="H18" s="42">
        <v>117</v>
      </c>
      <c r="I18" s="44">
        <v>52</v>
      </c>
      <c r="J18" s="42">
        <v>172</v>
      </c>
      <c r="K18" s="44">
        <v>162</v>
      </c>
      <c r="L18" s="42">
        <v>82</v>
      </c>
      <c r="M18" s="44">
        <v>140</v>
      </c>
      <c r="N18" s="42">
        <v>125</v>
      </c>
      <c r="O18" s="44">
        <v>54</v>
      </c>
      <c r="P18" s="44">
        <v>154</v>
      </c>
      <c r="Q18" s="42">
        <v>160</v>
      </c>
      <c r="R18" s="44">
        <v>65</v>
      </c>
      <c r="S18" s="44">
        <v>103</v>
      </c>
      <c r="T18" s="44">
        <v>80</v>
      </c>
      <c r="U18" s="44">
        <v>35</v>
      </c>
      <c r="V18" s="44">
        <v>171</v>
      </c>
      <c r="W18" s="44">
        <v>186</v>
      </c>
      <c r="X18" s="44">
        <v>71</v>
      </c>
      <c r="Y18" s="44">
        <v>278</v>
      </c>
      <c r="Z18" s="44">
        <v>116</v>
      </c>
      <c r="AA18" s="44">
        <v>46</v>
      </c>
      <c r="AB18" s="44">
        <v>175</v>
      </c>
      <c r="AC18" s="44">
        <v>103</v>
      </c>
      <c r="AD18" s="44">
        <v>53</v>
      </c>
      <c r="AE18" s="44">
        <v>51</v>
      </c>
      <c r="AF18" s="44">
        <v>21</v>
      </c>
      <c r="AG18" s="44">
        <v>13</v>
      </c>
      <c r="AH18" s="44">
        <v>126</v>
      </c>
      <c r="AI18" s="44">
        <v>54</v>
      </c>
      <c r="AJ18" s="44">
        <v>42</v>
      </c>
      <c r="AK18" s="44">
        <v>23</v>
      </c>
      <c r="AL18" s="44">
        <v>8</v>
      </c>
      <c r="AM18" s="44">
        <v>6</v>
      </c>
      <c r="AN18" s="44">
        <f t="shared" si="11"/>
        <v>563</v>
      </c>
      <c r="AO18" s="42">
        <f t="shared" si="6"/>
        <v>369</v>
      </c>
      <c r="AP18" s="44">
        <f t="shared" si="7"/>
        <v>380</v>
      </c>
      <c r="AQ18" s="42">
        <f t="shared" si="8"/>
        <v>416</v>
      </c>
      <c r="AR18" s="44">
        <f t="shared" si="9"/>
        <v>319</v>
      </c>
      <c r="AS18" s="44">
        <f t="shared" si="10"/>
        <v>379</v>
      </c>
      <c r="AT18" s="138">
        <f t="shared" si="13"/>
        <v>218</v>
      </c>
      <c r="AU18" s="138">
        <f t="shared" si="14"/>
        <v>428</v>
      </c>
      <c r="AV18" s="138">
        <f t="shared" si="12"/>
        <v>440</v>
      </c>
      <c r="AW18" s="138">
        <f t="shared" si="15"/>
        <v>331</v>
      </c>
      <c r="AX18" s="138">
        <f t="shared" si="16"/>
        <v>85</v>
      </c>
    </row>
    <row r="19" spans="1:50" ht="15" customHeight="1">
      <c r="A19" s="38" t="s">
        <v>18</v>
      </c>
      <c r="B19" s="41">
        <v>170</v>
      </c>
      <c r="C19" s="43">
        <v>104</v>
      </c>
      <c r="D19" s="41">
        <v>122</v>
      </c>
      <c r="E19" s="42">
        <v>43</v>
      </c>
      <c r="F19" s="41">
        <v>40</v>
      </c>
      <c r="G19" s="44">
        <v>95</v>
      </c>
      <c r="H19" s="41">
        <v>35</v>
      </c>
      <c r="I19" s="44">
        <v>23</v>
      </c>
      <c r="J19" s="41">
        <v>88</v>
      </c>
      <c r="K19" s="44">
        <v>63</v>
      </c>
      <c r="L19" s="41">
        <v>48</v>
      </c>
      <c r="M19" s="44">
        <v>58</v>
      </c>
      <c r="N19" s="41">
        <v>54</v>
      </c>
      <c r="O19" s="44">
        <v>29</v>
      </c>
      <c r="P19" s="44">
        <v>39</v>
      </c>
      <c r="Q19" s="41">
        <v>81</v>
      </c>
      <c r="R19" s="44">
        <v>51</v>
      </c>
      <c r="S19" s="137">
        <v>27</v>
      </c>
      <c r="T19" s="44">
        <v>41</v>
      </c>
      <c r="U19" s="137">
        <v>33</v>
      </c>
      <c r="V19" s="44">
        <v>67</v>
      </c>
      <c r="W19" s="137">
        <v>115</v>
      </c>
      <c r="X19" s="44">
        <v>66</v>
      </c>
      <c r="Y19" s="137">
        <v>87</v>
      </c>
      <c r="Z19" s="44">
        <v>63</v>
      </c>
      <c r="AA19" s="137">
        <v>26</v>
      </c>
      <c r="AB19" s="44">
        <v>59</v>
      </c>
      <c r="AC19" s="137">
        <v>24</v>
      </c>
      <c r="AD19" s="44">
        <v>5</v>
      </c>
      <c r="AE19" s="44">
        <v>28</v>
      </c>
      <c r="AF19" s="137">
        <v>8</v>
      </c>
      <c r="AG19" s="44">
        <v>2</v>
      </c>
      <c r="AH19" s="137">
        <v>30</v>
      </c>
      <c r="AI19" s="44">
        <v>12</v>
      </c>
      <c r="AJ19" s="137">
        <v>12</v>
      </c>
      <c r="AK19" s="137">
        <v>2</v>
      </c>
      <c r="AL19" s="44">
        <v>1</v>
      </c>
      <c r="AM19" s="137">
        <v>1</v>
      </c>
      <c r="AN19" s="44">
        <f t="shared" si="11"/>
        <v>274</v>
      </c>
      <c r="AO19" s="41">
        <f t="shared" si="6"/>
        <v>205</v>
      </c>
      <c r="AP19" s="44">
        <f t="shared" si="7"/>
        <v>153</v>
      </c>
      <c r="AQ19" s="41">
        <f t="shared" si="8"/>
        <v>199</v>
      </c>
      <c r="AR19" s="44">
        <f t="shared" si="9"/>
        <v>141</v>
      </c>
      <c r="AS19" s="137">
        <f t="shared" si="10"/>
        <v>171</v>
      </c>
      <c r="AT19" s="138">
        <f t="shared" si="13"/>
        <v>101</v>
      </c>
      <c r="AU19" s="171">
        <f t="shared" si="14"/>
        <v>248</v>
      </c>
      <c r="AV19" s="138">
        <f t="shared" si="12"/>
        <v>176</v>
      </c>
      <c r="AW19" s="116">
        <f t="shared" si="15"/>
        <v>88</v>
      </c>
      <c r="AX19" s="138">
        <f t="shared" si="16"/>
        <v>38</v>
      </c>
    </row>
    <row r="20" spans="1:50" ht="15" customHeight="1">
      <c r="A20" s="38" t="s">
        <v>19</v>
      </c>
      <c r="B20" s="42">
        <v>407</v>
      </c>
      <c r="C20" s="43">
        <v>13</v>
      </c>
      <c r="D20" s="42">
        <v>202</v>
      </c>
      <c r="E20" s="42">
        <v>2</v>
      </c>
      <c r="F20" s="42">
        <v>29</v>
      </c>
      <c r="G20" s="44">
        <v>225</v>
      </c>
      <c r="H20" s="42">
        <v>34</v>
      </c>
      <c r="I20" s="44">
        <v>57</v>
      </c>
      <c r="J20" s="42">
        <v>318</v>
      </c>
      <c r="K20" s="44">
        <v>162</v>
      </c>
      <c r="L20" s="42">
        <v>77</v>
      </c>
      <c r="M20" s="44">
        <v>196</v>
      </c>
      <c r="N20" s="42">
        <v>116</v>
      </c>
      <c r="O20" s="44">
        <v>50</v>
      </c>
      <c r="P20" s="44">
        <v>217</v>
      </c>
      <c r="Q20" s="42">
        <v>198</v>
      </c>
      <c r="R20" s="44">
        <v>79</v>
      </c>
      <c r="S20" s="44">
        <v>93</v>
      </c>
      <c r="T20" s="44">
        <v>66</v>
      </c>
      <c r="U20" s="44">
        <v>30</v>
      </c>
      <c r="V20" s="44">
        <v>220</v>
      </c>
      <c r="W20" s="44">
        <v>189</v>
      </c>
      <c r="X20" s="44">
        <v>38</v>
      </c>
      <c r="Y20" s="44">
        <v>323</v>
      </c>
      <c r="Z20" s="44">
        <v>210</v>
      </c>
      <c r="AA20" s="44">
        <v>83</v>
      </c>
      <c r="AB20" s="44">
        <v>173</v>
      </c>
      <c r="AC20" s="44">
        <v>185</v>
      </c>
      <c r="AD20" s="44">
        <v>60</v>
      </c>
      <c r="AE20" s="44">
        <v>55</v>
      </c>
      <c r="AF20" s="44">
        <v>45</v>
      </c>
      <c r="AG20" s="44">
        <v>11</v>
      </c>
      <c r="AH20" s="44">
        <v>198</v>
      </c>
      <c r="AI20" s="44">
        <v>84</v>
      </c>
      <c r="AJ20" s="44">
        <v>66</v>
      </c>
      <c r="AK20" s="44">
        <v>36</v>
      </c>
      <c r="AL20" s="44">
        <v>14</v>
      </c>
      <c r="AM20" s="44">
        <v>10</v>
      </c>
      <c r="AN20" s="44">
        <f t="shared" si="11"/>
        <v>420</v>
      </c>
      <c r="AO20" s="42">
        <f t="shared" si="6"/>
        <v>233</v>
      </c>
      <c r="AP20" s="44">
        <f t="shared" si="7"/>
        <v>316</v>
      </c>
      <c r="AQ20" s="42">
        <f t="shared" si="8"/>
        <v>557</v>
      </c>
      <c r="AR20" s="44">
        <f t="shared" si="9"/>
        <v>362</v>
      </c>
      <c r="AS20" s="44">
        <f t="shared" si="10"/>
        <v>494</v>
      </c>
      <c r="AT20" s="138">
        <f t="shared" si="13"/>
        <v>189</v>
      </c>
      <c r="AU20" s="138">
        <f t="shared" si="14"/>
        <v>447</v>
      </c>
      <c r="AV20" s="138">
        <f t="shared" si="12"/>
        <v>616</v>
      </c>
      <c r="AW20" s="138">
        <f t="shared" si="15"/>
        <v>418</v>
      </c>
      <c r="AX20" s="138">
        <f t="shared" si="16"/>
        <v>111</v>
      </c>
    </row>
    <row r="21" spans="1:50" ht="15" customHeight="1">
      <c r="A21" s="38" t="s">
        <v>20</v>
      </c>
      <c r="B21" s="41">
        <v>822</v>
      </c>
      <c r="C21" s="43">
        <v>343</v>
      </c>
      <c r="D21" s="41">
        <v>491</v>
      </c>
      <c r="E21" s="42">
        <v>233</v>
      </c>
      <c r="F21" s="41">
        <v>55</v>
      </c>
      <c r="G21" s="44">
        <v>477</v>
      </c>
      <c r="H21" s="41">
        <v>253</v>
      </c>
      <c r="I21" s="44">
        <v>99</v>
      </c>
      <c r="J21" s="41">
        <v>325</v>
      </c>
      <c r="K21" s="44">
        <v>167</v>
      </c>
      <c r="L21" s="41">
        <v>267</v>
      </c>
      <c r="M21" s="44">
        <v>234</v>
      </c>
      <c r="N21" s="41">
        <v>156</v>
      </c>
      <c r="O21" s="44">
        <v>105</v>
      </c>
      <c r="P21" s="44">
        <v>244</v>
      </c>
      <c r="Q21" s="41">
        <v>227</v>
      </c>
      <c r="R21" s="44">
        <v>164</v>
      </c>
      <c r="S21" s="137">
        <v>138</v>
      </c>
      <c r="T21" s="44">
        <v>124</v>
      </c>
      <c r="U21" s="137">
        <v>81</v>
      </c>
      <c r="V21" s="44">
        <v>374</v>
      </c>
      <c r="W21" s="137">
        <v>345</v>
      </c>
      <c r="X21" s="44">
        <v>114</v>
      </c>
      <c r="Y21" s="137">
        <v>546</v>
      </c>
      <c r="Z21" s="44">
        <v>367</v>
      </c>
      <c r="AA21" s="137">
        <v>217</v>
      </c>
      <c r="AB21" s="44">
        <v>284</v>
      </c>
      <c r="AC21" s="137">
        <v>321</v>
      </c>
      <c r="AD21" s="44">
        <v>123</v>
      </c>
      <c r="AE21" s="44">
        <v>102</v>
      </c>
      <c r="AF21" s="137">
        <v>49</v>
      </c>
      <c r="AG21" s="44">
        <v>32</v>
      </c>
      <c r="AH21" s="137">
        <v>342</v>
      </c>
      <c r="AI21" s="44">
        <v>144</v>
      </c>
      <c r="AJ21" s="137">
        <v>108</v>
      </c>
      <c r="AK21" s="137">
        <v>58</v>
      </c>
      <c r="AL21" s="44">
        <v>23</v>
      </c>
      <c r="AM21" s="137">
        <v>21</v>
      </c>
      <c r="AN21" s="44">
        <f t="shared" si="11"/>
        <v>1165</v>
      </c>
      <c r="AO21" s="41">
        <f t="shared" si="6"/>
        <v>779</v>
      </c>
      <c r="AP21" s="44">
        <f t="shared" si="7"/>
        <v>829</v>
      </c>
      <c r="AQ21" s="41">
        <f t="shared" si="8"/>
        <v>759</v>
      </c>
      <c r="AR21" s="44">
        <f t="shared" si="9"/>
        <v>495</v>
      </c>
      <c r="AS21" s="137">
        <f t="shared" si="10"/>
        <v>635</v>
      </c>
      <c r="AT21" s="138">
        <f t="shared" si="13"/>
        <v>343</v>
      </c>
      <c r="AU21" s="171">
        <f t="shared" si="14"/>
        <v>833</v>
      </c>
      <c r="AV21" s="138">
        <f t="shared" si="12"/>
        <v>1130</v>
      </c>
      <c r="AW21" s="116">
        <f t="shared" si="15"/>
        <v>728</v>
      </c>
      <c r="AX21" s="138">
        <f t="shared" si="16"/>
        <v>183</v>
      </c>
    </row>
    <row r="22" spans="1:50" ht="15" customHeight="1">
      <c r="A22" s="38" t="s">
        <v>21</v>
      </c>
      <c r="B22" s="42">
        <v>1122</v>
      </c>
      <c r="C22" s="44">
        <v>247</v>
      </c>
      <c r="D22" s="42">
        <v>578</v>
      </c>
      <c r="E22" s="42">
        <v>213</v>
      </c>
      <c r="F22" s="42">
        <v>185</v>
      </c>
      <c r="G22" s="44">
        <v>496</v>
      </c>
      <c r="H22" s="42">
        <v>325</v>
      </c>
      <c r="I22" s="44">
        <v>181</v>
      </c>
      <c r="J22" s="42">
        <v>318</v>
      </c>
      <c r="K22" s="44">
        <v>303</v>
      </c>
      <c r="L22" s="42">
        <v>223</v>
      </c>
      <c r="M22" s="44">
        <v>205</v>
      </c>
      <c r="N22" s="42">
        <v>158</v>
      </c>
      <c r="O22" s="44">
        <v>86</v>
      </c>
      <c r="P22" s="44">
        <v>269</v>
      </c>
      <c r="Q22" s="42">
        <v>239</v>
      </c>
      <c r="R22" s="44">
        <v>88</v>
      </c>
      <c r="S22" s="44">
        <v>92</v>
      </c>
      <c r="T22" s="44">
        <v>66</v>
      </c>
      <c r="U22" s="44">
        <v>27</v>
      </c>
      <c r="V22" s="44">
        <v>251</v>
      </c>
      <c r="W22" s="44">
        <v>235</v>
      </c>
      <c r="X22" s="44">
        <v>40</v>
      </c>
      <c r="Y22" s="44">
        <v>385</v>
      </c>
      <c r="Z22" s="44">
        <v>252</v>
      </c>
      <c r="AA22" s="44">
        <v>64</v>
      </c>
      <c r="AB22" s="44">
        <v>258</v>
      </c>
      <c r="AC22" s="44">
        <v>171</v>
      </c>
      <c r="AD22" s="44">
        <v>48</v>
      </c>
      <c r="AE22" s="44">
        <v>86</v>
      </c>
      <c r="AF22" s="44">
        <v>79</v>
      </c>
      <c r="AG22" s="44">
        <v>9</v>
      </c>
      <c r="AH22" s="44">
        <v>246</v>
      </c>
      <c r="AI22" s="44">
        <v>102</v>
      </c>
      <c r="AJ22" s="44">
        <v>78</v>
      </c>
      <c r="AK22" s="44">
        <v>43</v>
      </c>
      <c r="AL22" s="44">
        <v>19</v>
      </c>
      <c r="AM22" s="44">
        <v>16</v>
      </c>
      <c r="AN22" s="44">
        <f t="shared" si="11"/>
        <v>1369</v>
      </c>
      <c r="AO22" s="42">
        <f t="shared" si="6"/>
        <v>976</v>
      </c>
      <c r="AP22" s="44">
        <f t="shared" si="7"/>
        <v>1002</v>
      </c>
      <c r="AQ22" s="42">
        <f t="shared" si="8"/>
        <v>844</v>
      </c>
      <c r="AR22" s="44">
        <f t="shared" si="9"/>
        <v>449</v>
      </c>
      <c r="AS22" s="44">
        <f t="shared" si="10"/>
        <v>596</v>
      </c>
      <c r="AT22" s="138">
        <f t="shared" si="13"/>
        <v>185</v>
      </c>
      <c r="AU22" s="138">
        <f t="shared" si="14"/>
        <v>526</v>
      </c>
      <c r="AV22" s="138">
        <f t="shared" si="12"/>
        <v>701</v>
      </c>
      <c r="AW22" s="138">
        <f>AB22+AC22+AD22</f>
        <v>477</v>
      </c>
      <c r="AX22" s="138">
        <f t="shared" si="16"/>
        <v>174</v>
      </c>
    </row>
    <row r="23" spans="1:50" ht="15" customHeight="1">
      <c r="A23" s="38" t="s">
        <v>22</v>
      </c>
      <c r="B23" s="41">
        <v>361</v>
      </c>
      <c r="C23" s="43">
        <v>148</v>
      </c>
      <c r="D23" s="41">
        <v>217</v>
      </c>
      <c r="E23" s="42">
        <v>75</v>
      </c>
      <c r="F23" s="41">
        <v>13</v>
      </c>
      <c r="G23" s="44">
        <v>213</v>
      </c>
      <c r="H23" s="41">
        <v>88</v>
      </c>
      <c r="I23" s="44">
        <v>65</v>
      </c>
      <c r="J23" s="41">
        <v>209</v>
      </c>
      <c r="K23" s="44">
        <v>137</v>
      </c>
      <c r="L23" s="41">
        <v>93</v>
      </c>
      <c r="M23" s="44">
        <v>116</v>
      </c>
      <c r="N23" s="41">
        <v>101</v>
      </c>
      <c r="O23" s="44">
        <v>32</v>
      </c>
      <c r="P23" s="44">
        <v>155</v>
      </c>
      <c r="Q23" s="41">
        <v>129</v>
      </c>
      <c r="R23" s="44">
        <v>64</v>
      </c>
      <c r="S23" s="137">
        <v>79</v>
      </c>
      <c r="T23" s="44">
        <v>76</v>
      </c>
      <c r="U23" s="137">
        <v>30</v>
      </c>
      <c r="V23" s="44">
        <v>159</v>
      </c>
      <c r="W23" s="137">
        <v>172</v>
      </c>
      <c r="X23" s="44">
        <v>75</v>
      </c>
      <c r="Y23" s="137">
        <v>227</v>
      </c>
      <c r="Z23" s="44">
        <v>94</v>
      </c>
      <c r="AA23" s="137">
        <v>46</v>
      </c>
      <c r="AB23" s="44">
        <v>109</v>
      </c>
      <c r="AC23" s="137">
        <v>51</v>
      </c>
      <c r="AD23" s="44">
        <v>19</v>
      </c>
      <c r="AE23" s="44">
        <v>38</v>
      </c>
      <c r="AF23" s="137">
        <v>17</v>
      </c>
      <c r="AG23" s="44">
        <v>2</v>
      </c>
      <c r="AH23" s="137">
        <v>102</v>
      </c>
      <c r="AI23" s="44">
        <v>42</v>
      </c>
      <c r="AJ23" s="137">
        <v>36</v>
      </c>
      <c r="AK23" s="137">
        <v>16</v>
      </c>
      <c r="AL23" s="44">
        <v>8</v>
      </c>
      <c r="AM23" s="137">
        <v>3</v>
      </c>
      <c r="AN23" s="44">
        <f t="shared" si="11"/>
        <v>509</v>
      </c>
      <c r="AO23" s="41">
        <f t="shared" si="6"/>
        <v>305</v>
      </c>
      <c r="AP23" s="44">
        <f t="shared" si="7"/>
        <v>366</v>
      </c>
      <c r="AQ23" s="41">
        <f t="shared" si="8"/>
        <v>439</v>
      </c>
      <c r="AR23" s="44">
        <f t="shared" si="9"/>
        <v>249</v>
      </c>
      <c r="AS23" s="137">
        <f t="shared" si="10"/>
        <v>348</v>
      </c>
      <c r="AT23" s="138">
        <f t="shared" si="13"/>
        <v>185</v>
      </c>
      <c r="AU23" s="171">
        <f t="shared" si="14"/>
        <v>406</v>
      </c>
      <c r="AV23" s="138">
        <f t="shared" si="12"/>
        <v>367</v>
      </c>
      <c r="AW23" s="116">
        <f t="shared" si="15"/>
        <v>179</v>
      </c>
      <c r="AX23" s="138">
        <f t="shared" si="16"/>
        <v>57</v>
      </c>
    </row>
    <row r="24" spans="1:50" ht="15" customHeight="1">
      <c r="A24" s="38" t="s">
        <v>23</v>
      </c>
      <c r="B24" s="42">
        <v>807</v>
      </c>
      <c r="C24" s="43">
        <v>135</v>
      </c>
      <c r="D24" s="42">
        <v>505</v>
      </c>
      <c r="E24" s="42">
        <v>120</v>
      </c>
      <c r="F24" s="42">
        <v>161</v>
      </c>
      <c r="G24" s="44">
        <v>413</v>
      </c>
      <c r="H24" s="42">
        <v>215</v>
      </c>
      <c r="I24" s="44">
        <v>131</v>
      </c>
      <c r="J24" s="42">
        <v>251</v>
      </c>
      <c r="K24" s="44">
        <v>131</v>
      </c>
      <c r="L24" s="42">
        <v>169</v>
      </c>
      <c r="M24" s="44">
        <v>197</v>
      </c>
      <c r="N24" s="42">
        <v>91</v>
      </c>
      <c r="O24" s="44">
        <v>128</v>
      </c>
      <c r="P24" s="44">
        <v>275</v>
      </c>
      <c r="Q24" s="42">
        <v>190</v>
      </c>
      <c r="R24" s="44">
        <v>133</v>
      </c>
      <c r="S24" s="44">
        <v>180</v>
      </c>
      <c r="T24" s="44">
        <v>109</v>
      </c>
      <c r="U24" s="44">
        <v>69</v>
      </c>
      <c r="V24" s="44">
        <v>300</v>
      </c>
      <c r="W24" s="44">
        <v>245</v>
      </c>
      <c r="X24" s="44">
        <v>139</v>
      </c>
      <c r="Y24" s="44">
        <v>491</v>
      </c>
      <c r="Z24" s="44">
        <v>250</v>
      </c>
      <c r="AA24" s="44">
        <v>138</v>
      </c>
      <c r="AB24" s="44">
        <v>341</v>
      </c>
      <c r="AC24" s="44">
        <v>293</v>
      </c>
      <c r="AD24" s="44">
        <v>82</v>
      </c>
      <c r="AE24" s="44">
        <v>109</v>
      </c>
      <c r="AF24" s="44">
        <v>83</v>
      </c>
      <c r="AG24" s="44">
        <v>10</v>
      </c>
      <c r="AH24" s="44">
        <v>294</v>
      </c>
      <c r="AI24" s="44">
        <v>126</v>
      </c>
      <c r="AJ24" s="44">
        <v>96</v>
      </c>
      <c r="AK24" s="44">
        <v>51</v>
      </c>
      <c r="AL24" s="44">
        <v>18</v>
      </c>
      <c r="AM24" s="44">
        <v>16</v>
      </c>
      <c r="AN24" s="44">
        <v>942</v>
      </c>
      <c r="AO24" s="44">
        <f t="shared" si="6"/>
        <v>786</v>
      </c>
      <c r="AP24" s="44">
        <f t="shared" si="7"/>
        <v>759</v>
      </c>
      <c r="AQ24" s="44">
        <f t="shared" si="8"/>
        <v>551</v>
      </c>
      <c r="AR24" s="44">
        <f t="shared" si="9"/>
        <v>416</v>
      </c>
      <c r="AS24" s="44">
        <f t="shared" si="10"/>
        <v>598</v>
      </c>
      <c r="AT24" s="138">
        <f t="shared" si="13"/>
        <v>358</v>
      </c>
      <c r="AU24" s="138">
        <f t="shared" si="14"/>
        <v>684</v>
      </c>
      <c r="AV24" s="138">
        <f t="shared" si="12"/>
        <v>879</v>
      </c>
      <c r="AW24" s="138">
        <f t="shared" si="15"/>
        <v>716</v>
      </c>
      <c r="AX24" s="138">
        <f t="shared" si="16"/>
        <v>202</v>
      </c>
    </row>
    <row r="26" spans="1:50" s="30" customFormat="1" ht="62.25" customHeight="1">
      <c r="A26" s="222" t="s">
        <v>100</v>
      </c>
      <c r="B26" s="223"/>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row>
    <row r="27" spans="1:50" s="30" customFormat="1" ht="15" customHeight="1">
      <c r="A27" s="45"/>
      <c r="B27" s="45"/>
      <c r="C27" s="45"/>
    </row>
    <row r="28" spans="1:50" s="30" customFormat="1" ht="15" customHeight="1">
      <c r="A28" s="45"/>
      <c r="B28" s="45"/>
      <c r="C28" s="45"/>
    </row>
    <row r="29" spans="1:50" s="30" customFormat="1" ht="15" customHeight="1">
      <c r="A29" s="45"/>
      <c r="B29" s="45"/>
      <c r="C29" s="45"/>
    </row>
    <row r="30" spans="1:50" s="30" customFormat="1" ht="15" customHeight="1">
      <c r="A30" s="31"/>
    </row>
    <row r="31" spans="1:50" s="30" customFormat="1" ht="15" customHeight="1">
      <c r="A31" s="31"/>
    </row>
    <row r="32" spans="1:50" s="30" customFormat="1" ht="15" customHeight="1"/>
  </sheetData>
  <mergeCells count="31">
    <mergeCell ref="AX6:AX7"/>
    <mergeCell ref="AK6:AM6"/>
    <mergeCell ref="AW6:AW7"/>
    <mergeCell ref="A3:L3"/>
    <mergeCell ref="M3:AJ3"/>
    <mergeCell ref="AN3:AW3"/>
    <mergeCell ref="Y6:AA6"/>
    <mergeCell ref="V6:X6"/>
    <mergeCell ref="AV6:AV7"/>
    <mergeCell ref="AT6:AT7"/>
    <mergeCell ref="AU6:AU7"/>
    <mergeCell ref="A5:AJ5"/>
    <mergeCell ref="D6:F6"/>
    <mergeCell ref="AN5:AQ5"/>
    <mergeCell ref="AE6:AG6"/>
    <mergeCell ref="A26:AN26"/>
    <mergeCell ref="P6:R6"/>
    <mergeCell ref="AS6:AS7"/>
    <mergeCell ref="AH6:AJ6"/>
    <mergeCell ref="AR6:AR7"/>
    <mergeCell ref="AB6:AD6"/>
    <mergeCell ref="G6:I6"/>
    <mergeCell ref="J6:L6"/>
    <mergeCell ref="M6:O6"/>
    <mergeCell ref="S6:U6"/>
    <mergeCell ref="AN6:AN7"/>
    <mergeCell ref="AO6:AO7"/>
    <mergeCell ref="AP6:AP7"/>
    <mergeCell ref="AQ6:AQ7"/>
    <mergeCell ref="A6:A7"/>
    <mergeCell ref="B6:C6"/>
  </mergeCells>
  <printOptions horizontalCentered="1" verticalCentered="1"/>
  <pageMargins left="0.70866141732283472" right="0.70866141732283472" top="0.74803149606299213" bottom="0.74803149606299213" header="0.31496062992125984" footer="0.31496062992125984"/>
  <pageSetup paperSize="120" scale="80" fitToWidth="0" orientation="landscape" r:id="rId1"/>
  <colBreaks count="3" manualBreakCount="3">
    <brk id="12" max="1048575" man="1"/>
    <brk id="33" max="1048575" man="1"/>
    <brk id="50" max="31" man="1"/>
  </colBreaks>
  <ignoredErrors>
    <ignoredError sqref="AQ9:AQ10 AQ11:AQ24 AR9:AR14 AR15:AR24" formulaRange="1"/>
    <ignoredError sqref="AW9:AW2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3:P32"/>
  <sheetViews>
    <sheetView tabSelected="1" view="pageBreakPreview" zoomScaleNormal="100" zoomScaleSheetLayoutView="100" workbookViewId="0">
      <selection activeCell="M4" sqref="M4"/>
    </sheetView>
  </sheetViews>
  <sheetFormatPr baseColWidth="10" defaultColWidth="11.42578125" defaultRowHeight="15" customHeight="1"/>
  <cols>
    <col min="1" max="1" width="14.140625" style="2" customWidth="1"/>
    <col min="2" max="7" width="7.7109375" style="2" customWidth="1"/>
    <col min="8" max="8" width="9.28515625" style="2" customWidth="1"/>
    <col min="9" max="9" width="8.7109375" style="2" customWidth="1"/>
    <col min="10" max="14" width="9.5703125" style="2" customWidth="1"/>
    <col min="15" max="16384" width="11.42578125" style="2"/>
  </cols>
  <sheetData>
    <row r="3" spans="1:16" ht="15" customHeight="1">
      <c r="A3" s="227" t="s">
        <v>102</v>
      </c>
      <c r="B3" s="227"/>
      <c r="C3" s="227"/>
      <c r="D3" s="227"/>
      <c r="E3" s="227"/>
      <c r="F3" s="227"/>
      <c r="G3" s="227"/>
      <c r="H3" s="227"/>
      <c r="I3" s="227"/>
      <c r="J3" s="227"/>
      <c r="K3" s="198"/>
      <c r="L3" s="198"/>
      <c r="M3" s="198"/>
      <c r="N3" s="163"/>
    </row>
    <row r="5" spans="1:16" ht="15" customHeight="1">
      <c r="A5" s="226" t="s">
        <v>28</v>
      </c>
      <c r="B5" s="226"/>
      <c r="C5" s="226"/>
      <c r="D5" s="226"/>
      <c r="E5" s="226"/>
      <c r="F5" s="226"/>
      <c r="G5" s="226"/>
      <c r="H5" s="226"/>
      <c r="I5" s="226"/>
      <c r="J5" s="226"/>
      <c r="K5" s="199"/>
      <c r="L5" s="199"/>
      <c r="M5" s="199"/>
      <c r="N5" s="165"/>
    </row>
    <row r="6" spans="1:16" ht="21.75" customHeight="1">
      <c r="A6" s="226" t="s">
        <v>0</v>
      </c>
      <c r="B6" s="229" t="s">
        <v>89</v>
      </c>
      <c r="C6" s="229"/>
      <c r="D6" s="229"/>
      <c r="E6" s="207">
        <v>2018</v>
      </c>
      <c r="F6" s="207"/>
      <c r="G6" s="207"/>
      <c r="H6" s="207" t="s">
        <v>97</v>
      </c>
      <c r="I6" s="207"/>
      <c r="J6" s="207"/>
      <c r="K6" s="207" t="s">
        <v>122</v>
      </c>
      <c r="L6" s="207"/>
      <c r="M6" s="207"/>
      <c r="N6" s="159" t="s">
        <v>27</v>
      </c>
    </row>
    <row r="7" spans="1:16" ht="15" customHeight="1">
      <c r="A7" s="226"/>
      <c r="B7" s="161" t="s">
        <v>29</v>
      </c>
      <c r="C7" s="158" t="s">
        <v>30</v>
      </c>
      <c r="D7" s="161" t="s">
        <v>31</v>
      </c>
      <c r="E7" s="37" t="s">
        <v>29</v>
      </c>
      <c r="F7" s="161" t="s">
        <v>30</v>
      </c>
      <c r="G7" s="37" t="s">
        <v>31</v>
      </c>
      <c r="H7" s="161" t="s">
        <v>29</v>
      </c>
      <c r="I7" s="37" t="s">
        <v>30</v>
      </c>
      <c r="J7" s="161" t="s">
        <v>31</v>
      </c>
      <c r="K7" s="196" t="s">
        <v>29</v>
      </c>
      <c r="L7" s="37" t="s">
        <v>30</v>
      </c>
      <c r="M7" s="196" t="s">
        <v>31</v>
      </c>
      <c r="N7" s="158"/>
    </row>
    <row r="8" spans="1:16" ht="15" customHeight="1">
      <c r="A8" s="38" t="s">
        <v>87</v>
      </c>
      <c r="B8" s="39">
        <f t="shared" ref="B8:J8" si="0">SUM(B9:B24)</f>
        <v>1987</v>
      </c>
      <c r="C8" s="39">
        <f>SUM(C9:C24)</f>
        <v>1193</v>
      </c>
      <c r="D8" s="39">
        <f>SUM(D9:D24)</f>
        <v>628</v>
      </c>
      <c r="E8" s="40">
        <f t="shared" si="0"/>
        <v>1320</v>
      </c>
      <c r="F8" s="39">
        <f t="shared" si="0"/>
        <v>651</v>
      </c>
      <c r="G8" s="40">
        <f t="shared" si="0"/>
        <v>303</v>
      </c>
      <c r="H8" s="39">
        <f t="shared" si="0"/>
        <v>4422</v>
      </c>
      <c r="I8" s="40">
        <f t="shared" si="0"/>
        <v>1842</v>
      </c>
      <c r="J8" s="39">
        <f t="shared" si="0"/>
        <v>1446</v>
      </c>
      <c r="K8" s="39">
        <f t="shared" ref="K8:M8" si="1">SUM(K9:K24)</f>
        <v>741</v>
      </c>
      <c r="L8" s="40">
        <f t="shared" si="1"/>
        <v>312</v>
      </c>
      <c r="M8" s="39">
        <f t="shared" si="1"/>
        <v>229</v>
      </c>
      <c r="N8" s="39">
        <f>SUM(N9:N24)</f>
        <v>6082</v>
      </c>
    </row>
    <row r="9" spans="1:16" ht="15" customHeight="1">
      <c r="A9" s="38" t="s">
        <v>8</v>
      </c>
      <c r="B9" s="41">
        <v>187</v>
      </c>
      <c r="C9" s="42">
        <v>95</v>
      </c>
      <c r="D9" s="41">
        <v>36</v>
      </c>
      <c r="E9" s="44">
        <v>66</v>
      </c>
      <c r="F9" s="41">
        <v>27</v>
      </c>
      <c r="G9" s="44">
        <v>10</v>
      </c>
      <c r="H9" s="41">
        <v>270</v>
      </c>
      <c r="I9" s="44">
        <v>114</v>
      </c>
      <c r="J9" s="41">
        <v>90</v>
      </c>
      <c r="K9" s="41">
        <v>48</v>
      </c>
      <c r="L9" s="44">
        <v>19</v>
      </c>
      <c r="M9" s="41">
        <v>13</v>
      </c>
      <c r="N9" s="42">
        <f>B9+C9+D9+E9+F9+G9</f>
        <v>421</v>
      </c>
      <c r="O9" s="47"/>
      <c r="P9" s="47"/>
    </row>
    <row r="10" spans="1:16" ht="15" customHeight="1">
      <c r="A10" s="38" t="s">
        <v>9</v>
      </c>
      <c r="B10" s="42">
        <v>46</v>
      </c>
      <c r="C10" s="42">
        <v>30</v>
      </c>
      <c r="D10" s="42">
        <v>24</v>
      </c>
      <c r="E10" s="44">
        <v>46</v>
      </c>
      <c r="F10" s="42">
        <v>29</v>
      </c>
      <c r="G10" s="44">
        <v>14</v>
      </c>
      <c r="H10" s="42">
        <v>162</v>
      </c>
      <c r="I10" s="44">
        <v>66</v>
      </c>
      <c r="J10" s="42">
        <v>54</v>
      </c>
      <c r="K10" s="42">
        <v>26</v>
      </c>
      <c r="L10" s="44">
        <v>13</v>
      </c>
      <c r="M10" s="42">
        <v>7</v>
      </c>
      <c r="N10" s="42">
        <f t="shared" ref="N10:N24" si="2">B10+C10+D10+E10+F10+G10</f>
        <v>189</v>
      </c>
      <c r="O10" s="47"/>
      <c r="P10" s="47"/>
    </row>
    <row r="11" spans="1:16" ht="15" customHeight="1">
      <c r="A11" s="38" t="s">
        <v>10</v>
      </c>
      <c r="B11" s="41">
        <v>17</v>
      </c>
      <c r="C11" s="42">
        <v>8</v>
      </c>
      <c r="D11" s="41">
        <v>5</v>
      </c>
      <c r="E11" s="44">
        <v>16</v>
      </c>
      <c r="F11" s="41">
        <v>7</v>
      </c>
      <c r="G11" s="44">
        <v>4</v>
      </c>
      <c r="H11" s="41">
        <v>30</v>
      </c>
      <c r="I11" s="44">
        <v>12</v>
      </c>
      <c r="J11" s="41">
        <v>12</v>
      </c>
      <c r="K11" s="41">
        <v>6</v>
      </c>
      <c r="L11" s="44">
        <v>3</v>
      </c>
      <c r="M11" s="41">
        <v>0</v>
      </c>
      <c r="N11" s="42">
        <f t="shared" si="2"/>
        <v>57</v>
      </c>
      <c r="O11" s="47"/>
      <c r="P11" s="47"/>
    </row>
    <row r="12" spans="1:16" ht="15" customHeight="1">
      <c r="A12" s="38" t="s">
        <v>11</v>
      </c>
      <c r="B12" s="42">
        <v>46</v>
      </c>
      <c r="C12" s="42">
        <v>29</v>
      </c>
      <c r="D12" s="42">
        <v>12</v>
      </c>
      <c r="E12" s="44">
        <v>40</v>
      </c>
      <c r="F12" s="42">
        <v>22</v>
      </c>
      <c r="G12" s="44">
        <v>8</v>
      </c>
      <c r="H12" s="42">
        <v>150</v>
      </c>
      <c r="I12" s="44">
        <v>60</v>
      </c>
      <c r="J12" s="42">
        <v>48</v>
      </c>
      <c r="K12" s="42">
        <v>22</v>
      </c>
      <c r="L12" s="44">
        <v>11</v>
      </c>
      <c r="M12" s="42">
        <v>7</v>
      </c>
      <c r="N12" s="42">
        <f t="shared" si="2"/>
        <v>157</v>
      </c>
      <c r="O12" s="47"/>
      <c r="P12" s="47"/>
    </row>
    <row r="13" spans="1:16" ht="15" customHeight="1">
      <c r="A13" s="38" t="s">
        <v>12</v>
      </c>
      <c r="B13" s="41">
        <v>50</v>
      </c>
      <c r="C13" s="42">
        <v>25</v>
      </c>
      <c r="D13" s="41">
        <v>15</v>
      </c>
      <c r="E13" s="44">
        <v>48</v>
      </c>
      <c r="F13" s="41">
        <v>24</v>
      </c>
      <c r="G13" s="44">
        <v>8</v>
      </c>
      <c r="H13" s="41">
        <v>120</v>
      </c>
      <c r="I13" s="44">
        <v>48</v>
      </c>
      <c r="J13" s="41">
        <v>42</v>
      </c>
      <c r="K13" s="41">
        <v>21</v>
      </c>
      <c r="L13" s="44">
        <v>11</v>
      </c>
      <c r="M13" s="41">
        <v>4</v>
      </c>
      <c r="N13" s="42">
        <f t="shared" si="2"/>
        <v>170</v>
      </c>
      <c r="O13" s="47"/>
      <c r="P13" s="47"/>
    </row>
    <row r="14" spans="1:16" ht="15" customHeight="1">
      <c r="A14" s="38" t="s">
        <v>13</v>
      </c>
      <c r="B14" s="42">
        <v>29</v>
      </c>
      <c r="C14" s="42">
        <v>23</v>
      </c>
      <c r="D14" s="42">
        <v>4</v>
      </c>
      <c r="E14" s="44">
        <v>26</v>
      </c>
      <c r="F14" s="42">
        <v>21</v>
      </c>
      <c r="G14" s="44">
        <v>3</v>
      </c>
      <c r="H14" s="42">
        <v>72</v>
      </c>
      <c r="I14" s="44">
        <v>30</v>
      </c>
      <c r="J14" s="42">
        <v>24</v>
      </c>
      <c r="K14" s="42">
        <v>9</v>
      </c>
      <c r="L14" s="44">
        <v>4</v>
      </c>
      <c r="M14" s="42">
        <v>2</v>
      </c>
      <c r="N14" s="42">
        <f t="shared" si="2"/>
        <v>106</v>
      </c>
      <c r="O14" s="47"/>
      <c r="P14" s="47"/>
    </row>
    <row r="15" spans="1:16" ht="15" customHeight="1">
      <c r="A15" s="38" t="s">
        <v>14</v>
      </c>
      <c r="B15" s="41">
        <v>370</v>
      </c>
      <c r="C15" s="42">
        <v>110</v>
      </c>
      <c r="D15" s="41">
        <v>181</v>
      </c>
      <c r="E15" s="44">
        <v>298</v>
      </c>
      <c r="F15" s="41">
        <v>93</v>
      </c>
      <c r="G15" s="44">
        <v>93</v>
      </c>
      <c r="H15" s="41">
        <v>834</v>
      </c>
      <c r="I15" s="44">
        <v>348</v>
      </c>
      <c r="J15" s="41">
        <v>270</v>
      </c>
      <c r="K15" s="41">
        <v>140</v>
      </c>
      <c r="L15" s="44">
        <v>57</v>
      </c>
      <c r="M15" s="41">
        <v>46</v>
      </c>
      <c r="N15" s="42">
        <f t="shared" si="2"/>
        <v>1145</v>
      </c>
      <c r="O15" s="47"/>
      <c r="P15" s="47"/>
    </row>
    <row r="16" spans="1:16" ht="15" customHeight="1">
      <c r="A16" s="38" t="s">
        <v>15</v>
      </c>
      <c r="B16" s="42">
        <v>68</v>
      </c>
      <c r="C16" s="42">
        <v>27</v>
      </c>
      <c r="D16" s="42">
        <v>24</v>
      </c>
      <c r="E16" s="44">
        <v>60</v>
      </c>
      <c r="F16" s="42">
        <v>14</v>
      </c>
      <c r="G16" s="44">
        <v>11</v>
      </c>
      <c r="H16" s="42">
        <v>174</v>
      </c>
      <c r="I16" s="44">
        <v>72</v>
      </c>
      <c r="J16" s="42">
        <v>54</v>
      </c>
      <c r="K16" s="42">
        <v>27</v>
      </c>
      <c r="L16" s="44">
        <v>12</v>
      </c>
      <c r="M16" s="42">
        <v>11</v>
      </c>
      <c r="N16" s="42">
        <f t="shared" si="2"/>
        <v>204</v>
      </c>
      <c r="O16" s="47"/>
      <c r="P16" s="47"/>
    </row>
    <row r="17" spans="1:16" ht="15" customHeight="1">
      <c r="A17" s="38" t="s">
        <v>16</v>
      </c>
      <c r="B17" s="41">
        <v>352</v>
      </c>
      <c r="C17" s="42">
        <v>174</v>
      </c>
      <c r="D17" s="41">
        <v>138</v>
      </c>
      <c r="E17" s="44">
        <v>251</v>
      </c>
      <c r="F17" s="41">
        <v>112</v>
      </c>
      <c r="G17" s="44">
        <v>73</v>
      </c>
      <c r="H17" s="41">
        <v>1272</v>
      </c>
      <c r="I17" s="44">
        <v>528</v>
      </c>
      <c r="J17" s="41">
        <v>414</v>
      </c>
      <c r="K17" s="41">
        <v>213</v>
      </c>
      <c r="L17" s="44">
        <v>91</v>
      </c>
      <c r="M17" s="41">
        <v>66</v>
      </c>
      <c r="N17" s="42">
        <f t="shared" si="2"/>
        <v>1100</v>
      </c>
      <c r="O17" s="47"/>
      <c r="P17" s="47"/>
    </row>
    <row r="18" spans="1:16" ht="15" customHeight="1">
      <c r="A18" s="38" t="s">
        <v>17</v>
      </c>
      <c r="B18" s="42">
        <v>106</v>
      </c>
      <c r="C18" s="42">
        <v>56</v>
      </c>
      <c r="D18" s="42">
        <v>21</v>
      </c>
      <c r="E18" s="44">
        <v>51</v>
      </c>
      <c r="F18" s="42">
        <v>21</v>
      </c>
      <c r="G18" s="44">
        <v>13</v>
      </c>
      <c r="H18" s="42">
        <v>126</v>
      </c>
      <c r="I18" s="44">
        <v>54</v>
      </c>
      <c r="J18" s="42">
        <v>42</v>
      </c>
      <c r="K18" s="42">
        <v>23</v>
      </c>
      <c r="L18" s="44">
        <v>8</v>
      </c>
      <c r="M18" s="42">
        <v>6</v>
      </c>
      <c r="N18" s="42">
        <f t="shared" si="2"/>
        <v>268</v>
      </c>
      <c r="O18" s="47"/>
      <c r="P18" s="47"/>
    </row>
    <row r="19" spans="1:16" ht="15" customHeight="1">
      <c r="A19" s="38" t="s">
        <v>18</v>
      </c>
      <c r="B19" s="41">
        <v>30</v>
      </c>
      <c r="C19" s="42">
        <v>10</v>
      </c>
      <c r="D19" s="41">
        <v>4</v>
      </c>
      <c r="E19" s="44">
        <v>28</v>
      </c>
      <c r="F19" s="41">
        <v>8</v>
      </c>
      <c r="G19" s="44">
        <v>2</v>
      </c>
      <c r="H19" s="41">
        <v>30</v>
      </c>
      <c r="I19" s="44">
        <v>12</v>
      </c>
      <c r="J19" s="41">
        <v>12</v>
      </c>
      <c r="K19" s="41">
        <v>2</v>
      </c>
      <c r="L19" s="44">
        <v>1</v>
      </c>
      <c r="M19" s="41">
        <v>1</v>
      </c>
      <c r="N19" s="42">
        <f t="shared" si="2"/>
        <v>82</v>
      </c>
      <c r="O19" s="47"/>
      <c r="P19" s="47"/>
    </row>
    <row r="20" spans="1:16" ht="15" customHeight="1">
      <c r="A20" s="38" t="s">
        <v>19</v>
      </c>
      <c r="B20" s="42">
        <v>87</v>
      </c>
      <c r="C20" s="42">
        <v>96</v>
      </c>
      <c r="D20" s="42">
        <v>28</v>
      </c>
      <c r="E20" s="44">
        <v>55</v>
      </c>
      <c r="F20" s="42">
        <v>45</v>
      </c>
      <c r="G20" s="44">
        <v>11</v>
      </c>
      <c r="H20" s="42">
        <v>198</v>
      </c>
      <c r="I20" s="44">
        <v>84</v>
      </c>
      <c r="J20" s="42">
        <v>66</v>
      </c>
      <c r="K20" s="42">
        <v>36</v>
      </c>
      <c r="L20" s="44">
        <v>14</v>
      </c>
      <c r="M20" s="42">
        <v>10</v>
      </c>
      <c r="N20" s="42">
        <f t="shared" si="2"/>
        <v>322</v>
      </c>
      <c r="O20" s="47"/>
      <c r="P20" s="47"/>
    </row>
    <row r="21" spans="1:16" ht="15" customHeight="1">
      <c r="A21" s="38" t="s">
        <v>20</v>
      </c>
      <c r="B21" s="41">
        <v>192</v>
      </c>
      <c r="C21" s="42">
        <v>167</v>
      </c>
      <c r="D21" s="41">
        <v>89</v>
      </c>
      <c r="E21" s="44">
        <v>102</v>
      </c>
      <c r="F21" s="41">
        <v>49</v>
      </c>
      <c r="G21" s="44">
        <v>32</v>
      </c>
      <c r="H21" s="41">
        <v>342</v>
      </c>
      <c r="I21" s="44">
        <v>144</v>
      </c>
      <c r="J21" s="41">
        <v>108</v>
      </c>
      <c r="K21" s="41">
        <v>58</v>
      </c>
      <c r="L21" s="44">
        <v>23</v>
      </c>
      <c r="M21" s="41">
        <v>21</v>
      </c>
      <c r="N21" s="42">
        <f t="shared" si="2"/>
        <v>631</v>
      </c>
      <c r="O21" s="47"/>
      <c r="P21" s="47"/>
    </row>
    <row r="22" spans="1:16" ht="15" customHeight="1">
      <c r="A22" s="38" t="s">
        <v>21</v>
      </c>
      <c r="B22" s="42">
        <v>190</v>
      </c>
      <c r="C22" s="42">
        <v>159</v>
      </c>
      <c r="D22" s="42">
        <v>20</v>
      </c>
      <c r="E22" s="44">
        <v>86</v>
      </c>
      <c r="F22" s="42">
        <v>79</v>
      </c>
      <c r="G22" s="44">
        <v>9</v>
      </c>
      <c r="H22" s="42">
        <v>246</v>
      </c>
      <c r="I22" s="44">
        <v>102</v>
      </c>
      <c r="J22" s="42">
        <v>78</v>
      </c>
      <c r="K22" s="42">
        <v>43</v>
      </c>
      <c r="L22" s="44">
        <v>19</v>
      </c>
      <c r="M22" s="42">
        <v>16</v>
      </c>
      <c r="N22" s="42">
        <f t="shared" si="2"/>
        <v>543</v>
      </c>
      <c r="O22" s="47"/>
      <c r="P22" s="47"/>
    </row>
    <row r="23" spans="1:16" ht="15" customHeight="1">
      <c r="A23" s="38" t="s">
        <v>22</v>
      </c>
      <c r="B23" s="41">
        <v>40</v>
      </c>
      <c r="C23" s="42">
        <v>19</v>
      </c>
      <c r="D23" s="41">
        <v>4</v>
      </c>
      <c r="E23" s="44">
        <v>38</v>
      </c>
      <c r="F23" s="41">
        <v>17</v>
      </c>
      <c r="G23" s="44">
        <v>2</v>
      </c>
      <c r="H23" s="41">
        <v>102</v>
      </c>
      <c r="I23" s="44">
        <v>42</v>
      </c>
      <c r="J23" s="41">
        <v>36</v>
      </c>
      <c r="K23" s="41">
        <v>16</v>
      </c>
      <c r="L23" s="44">
        <v>8</v>
      </c>
      <c r="M23" s="41">
        <v>3</v>
      </c>
      <c r="N23" s="42">
        <f t="shared" si="2"/>
        <v>120</v>
      </c>
      <c r="O23" s="47"/>
      <c r="P23" s="47"/>
    </row>
    <row r="24" spans="1:16" ht="15" customHeight="1">
      <c r="A24" s="38" t="s">
        <v>23</v>
      </c>
      <c r="B24" s="42">
        <v>177</v>
      </c>
      <c r="C24" s="42">
        <v>165</v>
      </c>
      <c r="D24" s="42">
        <v>23</v>
      </c>
      <c r="E24" s="44">
        <v>109</v>
      </c>
      <c r="F24" s="42">
        <v>83</v>
      </c>
      <c r="G24" s="44">
        <v>10</v>
      </c>
      <c r="H24" s="42">
        <v>294</v>
      </c>
      <c r="I24" s="44">
        <v>126</v>
      </c>
      <c r="J24" s="42">
        <v>96</v>
      </c>
      <c r="K24" s="42">
        <v>51</v>
      </c>
      <c r="L24" s="44">
        <v>18</v>
      </c>
      <c r="M24" s="42">
        <v>16</v>
      </c>
      <c r="N24" s="42">
        <f t="shared" si="2"/>
        <v>567</v>
      </c>
      <c r="O24" s="47"/>
      <c r="P24" s="47"/>
    </row>
    <row r="26" spans="1:16" s="30" customFormat="1" ht="62.25" customHeight="1">
      <c r="A26" s="222" t="s">
        <v>101</v>
      </c>
      <c r="B26" s="223"/>
      <c r="C26" s="223"/>
      <c r="D26" s="223"/>
      <c r="E26" s="223"/>
      <c r="F26" s="223"/>
      <c r="G26" s="223"/>
      <c r="H26" s="223"/>
      <c r="I26" s="223"/>
      <c r="J26" s="223"/>
      <c r="K26" s="200"/>
      <c r="L26" s="200"/>
      <c r="M26" s="200"/>
      <c r="N26" s="164"/>
    </row>
    <row r="27" spans="1:16" s="30" customFormat="1" ht="15" customHeight="1">
      <c r="A27" s="45"/>
    </row>
    <row r="28" spans="1:16" s="30" customFormat="1" ht="15" customHeight="1">
      <c r="A28" s="45"/>
    </row>
    <row r="29" spans="1:16" s="30" customFormat="1" ht="15" customHeight="1">
      <c r="A29" s="45"/>
    </row>
    <row r="30" spans="1:16" s="30" customFormat="1" ht="15" customHeight="1">
      <c r="A30" s="31"/>
    </row>
    <row r="31" spans="1:16" s="30" customFormat="1" ht="15" customHeight="1">
      <c r="A31" s="31"/>
    </row>
    <row r="32" spans="1:16" s="30" customFormat="1" ht="15" customHeight="1"/>
  </sheetData>
  <mergeCells count="8">
    <mergeCell ref="K6:M6"/>
    <mergeCell ref="A26:J26"/>
    <mergeCell ref="A3:J3"/>
    <mergeCell ref="A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120" scale="8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2:O51"/>
  <sheetViews>
    <sheetView view="pageBreakPreview" zoomScaleNormal="100" zoomScaleSheetLayoutView="100" workbookViewId="0">
      <selection activeCell="A31" sqref="A31"/>
    </sheetView>
  </sheetViews>
  <sheetFormatPr baseColWidth="10" defaultColWidth="11.42578125" defaultRowHeight="15" customHeight="1"/>
  <cols>
    <col min="1" max="10" width="11.42578125" style="3"/>
    <col min="11" max="11" width="9" style="3" customWidth="1"/>
    <col min="12" max="12" width="3.85546875" style="3" customWidth="1"/>
    <col min="13" max="13" width="11.42578125" style="54"/>
    <col min="14" max="14" width="12.140625" style="54" customWidth="1"/>
    <col min="15" max="15" width="11.42578125" style="54"/>
    <col min="16" max="16384" width="11.42578125" style="3"/>
  </cols>
  <sheetData>
    <row r="2" spans="1:15" ht="15" customHeight="1">
      <c r="M2" s="3"/>
      <c r="N2" s="3"/>
      <c r="O2" s="3"/>
    </row>
    <row r="3" spans="1:15" ht="18" customHeight="1">
      <c r="A3" s="230" t="s">
        <v>103</v>
      </c>
      <c r="B3" s="230"/>
      <c r="C3" s="230"/>
      <c r="D3" s="230"/>
      <c r="E3" s="230"/>
      <c r="F3" s="230"/>
      <c r="G3" s="230"/>
      <c r="H3" s="230"/>
      <c r="I3" s="230"/>
      <c r="J3" s="230"/>
      <c r="K3" s="230"/>
      <c r="M3" s="93"/>
      <c r="N3" s="94" t="s">
        <v>104</v>
      </c>
      <c r="O3" s="3"/>
    </row>
    <row r="4" spans="1:15" ht="15" customHeight="1">
      <c r="M4" s="95" t="s">
        <v>87</v>
      </c>
      <c r="N4" s="96">
        <f>SUM(N5:N20)</f>
        <v>6082</v>
      </c>
      <c r="O4" s="3"/>
    </row>
    <row r="5" spans="1:15" ht="15" customHeight="1">
      <c r="M5" s="95" t="s">
        <v>8</v>
      </c>
      <c r="N5" s="96">
        <v>421</v>
      </c>
      <c r="O5" s="3"/>
    </row>
    <row r="6" spans="1:15" ht="15" customHeight="1">
      <c r="M6" s="95" t="s">
        <v>9</v>
      </c>
      <c r="N6" s="96">
        <v>189</v>
      </c>
      <c r="O6" s="3"/>
    </row>
    <row r="7" spans="1:15" ht="15" customHeight="1">
      <c r="M7" s="95" t="s">
        <v>10</v>
      </c>
      <c r="N7" s="96">
        <v>57</v>
      </c>
      <c r="O7" s="3"/>
    </row>
    <row r="8" spans="1:15" ht="15" customHeight="1">
      <c r="M8" s="95" t="s">
        <v>11</v>
      </c>
      <c r="N8" s="96">
        <v>157</v>
      </c>
      <c r="O8" s="3"/>
    </row>
    <row r="9" spans="1:15" ht="15" customHeight="1">
      <c r="M9" s="95" t="s">
        <v>12</v>
      </c>
      <c r="N9" s="96">
        <v>170</v>
      </c>
      <c r="O9" s="3"/>
    </row>
    <row r="10" spans="1:15" ht="15" customHeight="1">
      <c r="M10" s="95" t="s">
        <v>13</v>
      </c>
      <c r="N10" s="96">
        <v>106</v>
      </c>
      <c r="O10" s="3"/>
    </row>
    <row r="11" spans="1:15" ht="15" customHeight="1">
      <c r="M11" s="95" t="s">
        <v>14</v>
      </c>
      <c r="N11" s="96">
        <v>1145</v>
      </c>
      <c r="O11" s="3"/>
    </row>
    <row r="12" spans="1:15" ht="15" customHeight="1">
      <c r="M12" s="95" t="s">
        <v>15</v>
      </c>
      <c r="N12" s="96">
        <v>204</v>
      </c>
      <c r="O12" s="3"/>
    </row>
    <row r="13" spans="1:15" ht="15" customHeight="1">
      <c r="M13" s="95" t="s">
        <v>16</v>
      </c>
      <c r="N13" s="96">
        <v>1100</v>
      </c>
      <c r="O13" s="3"/>
    </row>
    <row r="14" spans="1:15" ht="18" customHeight="1">
      <c r="M14" s="95" t="s">
        <v>17</v>
      </c>
      <c r="N14" s="96">
        <v>268</v>
      </c>
      <c r="O14" s="3"/>
    </row>
    <row r="15" spans="1:15" ht="15" customHeight="1">
      <c r="M15" s="95" t="s">
        <v>18</v>
      </c>
      <c r="N15" s="96">
        <v>82</v>
      </c>
      <c r="O15" s="3"/>
    </row>
    <row r="16" spans="1:15" ht="15" customHeight="1">
      <c r="M16" s="95" t="s">
        <v>19</v>
      </c>
      <c r="N16" s="96">
        <v>322</v>
      </c>
      <c r="O16" s="3"/>
    </row>
    <row r="17" spans="1:15" ht="15" customHeight="1">
      <c r="M17" s="95" t="s">
        <v>20</v>
      </c>
      <c r="N17" s="96">
        <v>631</v>
      </c>
      <c r="O17" s="3"/>
    </row>
    <row r="18" spans="1:15" ht="15" customHeight="1">
      <c r="M18" s="95" t="s">
        <v>21</v>
      </c>
      <c r="N18" s="96">
        <v>543</v>
      </c>
      <c r="O18" s="3"/>
    </row>
    <row r="19" spans="1:15" ht="19.5" customHeight="1">
      <c r="M19" s="95" t="s">
        <v>22</v>
      </c>
      <c r="N19" s="96">
        <v>120</v>
      </c>
      <c r="O19" s="3"/>
    </row>
    <row r="20" spans="1:15" ht="15" customHeight="1">
      <c r="M20" s="95" t="s">
        <v>23</v>
      </c>
      <c r="N20" s="96">
        <v>567</v>
      </c>
      <c r="O20" s="3"/>
    </row>
    <row r="21" spans="1:15" ht="15" customHeight="1">
      <c r="M21" s="3"/>
      <c r="N21" s="3"/>
      <c r="O21" s="3"/>
    </row>
    <row r="22" spans="1:15" ht="15" customHeight="1">
      <c r="M22" s="3"/>
      <c r="N22" s="3"/>
      <c r="O22" s="3"/>
    </row>
    <row r="23" spans="1:15" ht="15" customHeight="1">
      <c r="M23" s="3"/>
      <c r="N23" s="3"/>
      <c r="O23" s="3"/>
    </row>
    <row r="24" spans="1:15" ht="15" customHeight="1">
      <c r="M24" s="3"/>
      <c r="N24" s="3"/>
      <c r="O24" s="3"/>
    </row>
    <row r="25" spans="1:15" ht="15" customHeight="1">
      <c r="M25" s="3"/>
      <c r="N25" s="3"/>
      <c r="O25" s="3"/>
    </row>
    <row r="26" spans="1:15" ht="15" customHeight="1">
      <c r="E26" s="236" t="s">
        <v>72</v>
      </c>
      <c r="F26" s="236"/>
      <c r="G26" s="236"/>
      <c r="H26" s="236"/>
      <c r="I26" s="236"/>
      <c r="M26" s="3"/>
      <c r="N26" s="3"/>
      <c r="O26" s="3"/>
    </row>
    <row r="27" spans="1:15" ht="15" customHeight="1">
      <c r="M27" s="3"/>
      <c r="N27" s="3"/>
      <c r="O27" s="3"/>
    </row>
    <row r="28" spans="1:15" ht="15" customHeight="1">
      <c r="A28" s="50"/>
      <c r="E28" s="236" t="s">
        <v>74</v>
      </c>
      <c r="F28" s="236"/>
      <c r="G28" s="236"/>
      <c r="H28" s="236"/>
      <c r="I28" s="236"/>
      <c r="M28" s="3"/>
      <c r="N28" s="3"/>
      <c r="O28" s="3"/>
    </row>
    <row r="29" spans="1:15" ht="15" customHeight="1">
      <c r="A29" s="50"/>
      <c r="E29" s="236" t="s">
        <v>82</v>
      </c>
      <c r="F29" s="236"/>
      <c r="G29" s="236"/>
      <c r="H29" s="236"/>
      <c r="I29" s="236"/>
      <c r="M29" s="3"/>
      <c r="N29" s="3"/>
      <c r="O29" s="3"/>
    </row>
    <row r="30" spans="1:15" s="52" customFormat="1" ht="35.25" customHeight="1">
      <c r="A30" s="234" t="s">
        <v>105</v>
      </c>
      <c r="B30" s="235"/>
      <c r="C30" s="235"/>
      <c r="D30" s="235"/>
      <c r="E30" s="235"/>
      <c r="F30" s="235"/>
      <c r="G30" s="235"/>
      <c r="H30" s="235"/>
      <c r="I30" s="235"/>
      <c r="J30" s="235"/>
      <c r="K30" s="235"/>
      <c r="M30" s="55"/>
      <c r="N30" s="55"/>
      <c r="O30" s="55"/>
    </row>
    <row r="31" spans="1:15" s="52" customFormat="1" ht="15" customHeight="1">
      <c r="A31" s="51"/>
      <c r="B31" s="233"/>
      <c r="C31" s="233"/>
      <c r="D31" s="233"/>
      <c r="E31" s="233"/>
      <c r="F31" s="233"/>
      <c r="G31" s="233"/>
      <c r="H31" s="233"/>
      <c r="I31" s="233"/>
      <c r="M31" s="55"/>
      <c r="N31" s="55"/>
      <c r="O31" s="55"/>
    </row>
    <row r="32" spans="1:15" s="52" customFormat="1" ht="15" customHeight="1">
      <c r="A32" s="51"/>
      <c r="B32" s="233"/>
      <c r="C32" s="233"/>
      <c r="D32" s="233"/>
      <c r="E32" s="233"/>
      <c r="F32" s="233"/>
      <c r="G32" s="233"/>
      <c r="H32" s="233"/>
      <c r="I32" s="233"/>
      <c r="M32" s="55"/>
      <c r="N32" s="55"/>
      <c r="O32" s="55"/>
    </row>
    <row r="33" spans="1:8" ht="15" customHeight="1">
      <c r="A33" s="50"/>
    </row>
    <row r="34" spans="1:8" ht="15" customHeight="1">
      <c r="A34" s="50"/>
    </row>
    <row r="35" spans="1:8" ht="15" customHeight="1">
      <c r="A35" s="50"/>
    </row>
    <row r="36" spans="1:8" ht="15" customHeight="1">
      <c r="A36" s="50"/>
    </row>
    <row r="37" spans="1:8" ht="15" customHeight="1">
      <c r="A37" s="50"/>
    </row>
    <row r="41" spans="1:8" ht="15" customHeight="1">
      <c r="B41" s="50"/>
      <c r="C41" s="50"/>
      <c r="D41" s="50"/>
      <c r="E41" s="50"/>
      <c r="F41" s="50"/>
      <c r="G41" s="50"/>
      <c r="H41" s="50"/>
    </row>
    <row r="45" spans="1:8" ht="15" customHeight="1">
      <c r="B45" s="50"/>
      <c r="C45" s="50"/>
      <c r="D45" s="53"/>
      <c r="E45" s="53"/>
      <c r="F45" s="53"/>
      <c r="G45" s="53"/>
      <c r="H45" s="50"/>
    </row>
    <row r="46" spans="1:8" ht="15" customHeight="1">
      <c r="B46" s="50"/>
      <c r="C46" s="50"/>
      <c r="D46" s="53"/>
      <c r="E46" s="53"/>
      <c r="F46" s="53"/>
      <c r="G46" s="53"/>
      <c r="H46" s="50"/>
    </row>
    <row r="47" spans="1:8" ht="15" customHeight="1">
      <c r="B47" s="50"/>
      <c r="C47" s="50"/>
      <c r="D47" s="53"/>
      <c r="E47" s="53"/>
      <c r="F47" s="53"/>
      <c r="G47" s="53"/>
      <c r="H47" s="50"/>
    </row>
    <row r="48" spans="1:8" ht="15" customHeight="1">
      <c r="B48" s="50"/>
      <c r="C48" s="50"/>
      <c r="D48" s="231"/>
      <c r="E48" s="232"/>
      <c r="F48" s="232"/>
      <c r="G48" s="232"/>
      <c r="H48" s="50"/>
    </row>
    <row r="49" spans="2:8" ht="15" customHeight="1">
      <c r="B49" s="50"/>
      <c r="C49" s="50"/>
      <c r="D49" s="232"/>
      <c r="E49" s="232"/>
      <c r="F49" s="232"/>
      <c r="G49" s="232"/>
      <c r="H49" s="50"/>
    </row>
    <row r="50" spans="2:8" ht="15" customHeight="1">
      <c r="B50" s="50"/>
      <c r="C50" s="50"/>
      <c r="D50" s="232"/>
      <c r="E50" s="232"/>
      <c r="F50" s="232"/>
      <c r="G50" s="232"/>
      <c r="H50" s="50"/>
    </row>
    <row r="51" spans="2:8" ht="15" customHeight="1">
      <c r="B51" s="50"/>
      <c r="C51" s="50"/>
      <c r="D51" s="232"/>
      <c r="E51" s="232"/>
      <c r="F51" s="232"/>
      <c r="G51" s="232"/>
      <c r="H51" s="50"/>
    </row>
  </sheetData>
  <mergeCells count="8">
    <mergeCell ref="A3:K3"/>
    <mergeCell ref="D48:G51"/>
    <mergeCell ref="B31:I31"/>
    <mergeCell ref="B32:I32"/>
    <mergeCell ref="A30:K30"/>
    <mergeCell ref="E29:I29"/>
    <mergeCell ref="E26:I26"/>
    <mergeCell ref="E28:I28"/>
  </mergeCells>
  <printOptions horizontalCentered="1" verticalCentered="1"/>
  <pageMargins left="0.70866141732283472" right="0.70866141732283472" top="0.74803149606299213" bottom="0.74803149606299213" header="0.31496062992125984" footer="0.31496062992125984"/>
  <pageSetup paperSize="120" scale="7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3:M34"/>
  <sheetViews>
    <sheetView view="pageBreakPreview" topLeftCell="A4" zoomScale="90" zoomScaleNormal="100" zoomScaleSheetLayoutView="90" workbookViewId="0">
      <selection activeCell="A29" sqref="A29:M29"/>
    </sheetView>
  </sheetViews>
  <sheetFormatPr baseColWidth="10" defaultColWidth="11.42578125" defaultRowHeight="18" customHeight="1"/>
  <cols>
    <col min="1" max="16384" width="11.42578125" style="2"/>
  </cols>
  <sheetData>
    <row r="3" spans="1:13" ht="18" customHeight="1">
      <c r="A3" s="238" t="s">
        <v>95</v>
      </c>
      <c r="B3" s="238"/>
      <c r="C3" s="238"/>
      <c r="D3" s="238"/>
      <c r="E3" s="238"/>
      <c r="F3" s="238"/>
      <c r="G3" s="238"/>
      <c r="H3" s="238"/>
      <c r="I3" s="238"/>
      <c r="J3" s="238"/>
      <c r="K3" s="238"/>
      <c r="L3" s="238"/>
      <c r="M3" s="238"/>
    </row>
    <row r="5" spans="1:13" ht="18" customHeight="1">
      <c r="A5" s="214" t="s">
        <v>96</v>
      </c>
      <c r="B5" s="214"/>
      <c r="C5" s="214"/>
      <c r="D5" s="214"/>
      <c r="E5" s="214"/>
      <c r="F5" s="214"/>
      <c r="G5" s="214"/>
      <c r="H5" s="214"/>
      <c r="I5" s="214"/>
      <c r="J5" s="214"/>
      <c r="K5" s="214"/>
      <c r="L5" s="214"/>
      <c r="M5" s="214"/>
    </row>
    <row r="6" spans="1:13" ht="18" customHeight="1">
      <c r="A6" s="239" t="s">
        <v>0</v>
      </c>
      <c r="B6" s="240" t="s">
        <v>32</v>
      </c>
      <c r="C6" s="240"/>
      <c r="D6" s="214" t="s">
        <v>33</v>
      </c>
      <c r="E6" s="214"/>
      <c r="F6" s="240" t="s">
        <v>34</v>
      </c>
      <c r="G6" s="240"/>
      <c r="H6" s="214" t="s">
        <v>35</v>
      </c>
      <c r="I6" s="214"/>
      <c r="J6" s="240" t="s">
        <v>36</v>
      </c>
      <c r="K6" s="240"/>
      <c r="L6" s="214" t="s">
        <v>1</v>
      </c>
      <c r="M6" s="214"/>
    </row>
    <row r="7" spans="1:13" ht="18" customHeight="1">
      <c r="A7" s="239"/>
      <c r="B7" s="64" t="s">
        <v>37</v>
      </c>
      <c r="C7" s="64" t="s">
        <v>6</v>
      </c>
      <c r="D7" s="64" t="s">
        <v>37</v>
      </c>
      <c r="E7" s="64" t="s">
        <v>6</v>
      </c>
      <c r="F7" s="64" t="s">
        <v>37</v>
      </c>
      <c r="G7" s="64" t="s">
        <v>6</v>
      </c>
      <c r="H7" s="64" t="s">
        <v>37</v>
      </c>
      <c r="I7" s="64" t="s">
        <v>6</v>
      </c>
      <c r="J7" s="64" t="s">
        <v>37</v>
      </c>
      <c r="K7" s="64" t="s">
        <v>6</v>
      </c>
      <c r="L7" s="64" t="s">
        <v>37</v>
      </c>
      <c r="M7" s="64" t="s">
        <v>6</v>
      </c>
    </row>
    <row r="8" spans="1:13" ht="18" customHeight="1">
      <c r="A8" s="34" t="s">
        <v>13</v>
      </c>
      <c r="B8" s="17">
        <v>79</v>
      </c>
      <c r="C8" s="18">
        <v>2962</v>
      </c>
      <c r="D8" s="17">
        <v>148</v>
      </c>
      <c r="E8" s="18">
        <v>3688</v>
      </c>
      <c r="F8" s="17">
        <v>35</v>
      </c>
      <c r="G8" s="18">
        <v>84</v>
      </c>
      <c r="H8" s="17">
        <v>5</v>
      </c>
      <c r="I8" s="18">
        <v>82</v>
      </c>
      <c r="J8" s="17">
        <v>0</v>
      </c>
      <c r="K8" s="18">
        <v>0</v>
      </c>
      <c r="L8" s="17">
        <f>B8+D8+F8+H8+J8</f>
        <v>267</v>
      </c>
      <c r="M8" s="18">
        <f t="shared" ref="M8:M13" si="0">+C8+E8+G8+I8+K8</f>
        <v>6816</v>
      </c>
    </row>
    <row r="9" spans="1:13" ht="18" customHeight="1">
      <c r="A9" s="34" t="s">
        <v>22</v>
      </c>
      <c r="B9" s="18">
        <v>73</v>
      </c>
      <c r="C9" s="18">
        <v>1600</v>
      </c>
      <c r="D9" s="18">
        <v>44</v>
      </c>
      <c r="E9" s="18">
        <v>796</v>
      </c>
      <c r="F9" s="18">
        <v>6</v>
      </c>
      <c r="G9" s="18">
        <v>36</v>
      </c>
      <c r="H9" s="18">
        <v>1</v>
      </c>
      <c r="I9" s="18">
        <v>18</v>
      </c>
      <c r="J9" s="18">
        <v>0</v>
      </c>
      <c r="K9" s="18">
        <v>0</v>
      </c>
      <c r="L9" s="18">
        <f t="shared" ref="L9:L11" si="1">B9+D9+F9+H9+J9</f>
        <v>124</v>
      </c>
      <c r="M9" s="18">
        <f t="shared" si="0"/>
        <v>2450</v>
      </c>
    </row>
    <row r="10" spans="1:13" ht="18" customHeight="1">
      <c r="A10" s="34" t="s">
        <v>10</v>
      </c>
      <c r="B10" s="17">
        <v>34</v>
      </c>
      <c r="C10" s="18">
        <v>1213</v>
      </c>
      <c r="D10" s="17">
        <v>27</v>
      </c>
      <c r="E10" s="18">
        <v>699</v>
      </c>
      <c r="F10" s="17">
        <v>0</v>
      </c>
      <c r="G10" s="18">
        <v>0</v>
      </c>
      <c r="H10" s="17">
        <v>2</v>
      </c>
      <c r="I10" s="18">
        <v>47</v>
      </c>
      <c r="J10" s="17">
        <v>0</v>
      </c>
      <c r="K10" s="18">
        <v>0</v>
      </c>
      <c r="L10" s="17">
        <f t="shared" si="1"/>
        <v>63</v>
      </c>
      <c r="M10" s="18">
        <f t="shared" si="0"/>
        <v>1959</v>
      </c>
    </row>
    <row r="11" spans="1:13" ht="18" customHeight="1">
      <c r="A11" s="34" t="s">
        <v>18</v>
      </c>
      <c r="B11" s="18">
        <v>64</v>
      </c>
      <c r="C11" s="18">
        <v>1957</v>
      </c>
      <c r="D11" s="18">
        <v>40</v>
      </c>
      <c r="E11" s="18">
        <v>1116</v>
      </c>
      <c r="F11" s="18">
        <v>0</v>
      </c>
      <c r="G11" s="18">
        <v>6</v>
      </c>
      <c r="H11" s="18">
        <v>3</v>
      </c>
      <c r="I11" s="18">
        <v>47</v>
      </c>
      <c r="J11" s="18">
        <v>0</v>
      </c>
      <c r="K11" s="18">
        <v>0</v>
      </c>
      <c r="L11" s="18">
        <f t="shared" si="1"/>
        <v>107</v>
      </c>
      <c r="M11" s="18">
        <f t="shared" si="0"/>
        <v>3126</v>
      </c>
    </row>
    <row r="12" spans="1:13" ht="18" customHeight="1">
      <c r="A12" s="64" t="s">
        <v>38</v>
      </c>
      <c r="B12" s="35">
        <f>SUM(B8:B11)</f>
        <v>250</v>
      </c>
      <c r="C12" s="36">
        <f t="shared" ref="C12:K12" si="2">SUM(C8:C11)</f>
        <v>7732</v>
      </c>
      <c r="D12" s="35">
        <f t="shared" si="2"/>
        <v>259</v>
      </c>
      <c r="E12" s="36">
        <f t="shared" si="2"/>
        <v>6299</v>
      </c>
      <c r="F12" s="35">
        <f t="shared" si="2"/>
        <v>41</v>
      </c>
      <c r="G12" s="36">
        <f t="shared" si="2"/>
        <v>126</v>
      </c>
      <c r="H12" s="35">
        <f t="shared" si="2"/>
        <v>11</v>
      </c>
      <c r="I12" s="36">
        <f t="shared" si="2"/>
        <v>194</v>
      </c>
      <c r="J12" s="35">
        <f t="shared" si="2"/>
        <v>0</v>
      </c>
      <c r="K12" s="36">
        <f t="shared" si="2"/>
        <v>0</v>
      </c>
      <c r="L12" s="35">
        <f>SUM(L8:L11)</f>
        <v>561</v>
      </c>
      <c r="M12" s="36">
        <f t="shared" si="0"/>
        <v>14351</v>
      </c>
    </row>
    <row r="13" spans="1:13" ht="18" customHeight="1">
      <c r="A13" s="34" t="s">
        <v>11</v>
      </c>
      <c r="B13" s="18">
        <v>6</v>
      </c>
      <c r="C13" s="18">
        <v>485</v>
      </c>
      <c r="D13" s="18">
        <v>1</v>
      </c>
      <c r="E13" s="18">
        <v>118</v>
      </c>
      <c r="F13" s="18">
        <v>0</v>
      </c>
      <c r="G13" s="18">
        <v>0</v>
      </c>
      <c r="H13" s="18">
        <v>0</v>
      </c>
      <c r="I13" s="18">
        <v>0</v>
      </c>
      <c r="J13" s="18">
        <v>0</v>
      </c>
      <c r="K13" s="18">
        <v>0</v>
      </c>
      <c r="L13" s="18">
        <f>B13+D13+F13+H13+J13</f>
        <v>7</v>
      </c>
      <c r="M13" s="18">
        <f t="shared" si="0"/>
        <v>603</v>
      </c>
    </row>
    <row r="14" spans="1:13" ht="18" customHeight="1">
      <c r="A14" s="34" t="s">
        <v>14</v>
      </c>
      <c r="B14" s="17">
        <v>66</v>
      </c>
      <c r="C14" s="18">
        <v>4334</v>
      </c>
      <c r="D14" s="17">
        <v>20</v>
      </c>
      <c r="E14" s="18">
        <v>358</v>
      </c>
      <c r="F14" s="17">
        <v>2</v>
      </c>
      <c r="G14" s="18">
        <v>1791</v>
      </c>
      <c r="H14" s="17">
        <v>2</v>
      </c>
      <c r="I14" s="18">
        <v>106</v>
      </c>
      <c r="J14" s="17">
        <v>0</v>
      </c>
      <c r="K14" s="18">
        <v>0</v>
      </c>
      <c r="L14" s="17">
        <f t="shared" ref="L14:L24" si="3">B14+D14+F14+H14+J14</f>
        <v>90</v>
      </c>
      <c r="M14" s="18">
        <f t="shared" ref="M14:M24" si="4">+C14+E14+G14+I14+K14</f>
        <v>6589</v>
      </c>
    </row>
    <row r="15" spans="1:13" ht="18" customHeight="1">
      <c r="A15" s="34" t="s">
        <v>15</v>
      </c>
      <c r="B15" s="18">
        <v>44</v>
      </c>
      <c r="C15" s="18">
        <v>1853</v>
      </c>
      <c r="D15" s="18">
        <v>6</v>
      </c>
      <c r="E15" s="18">
        <v>133</v>
      </c>
      <c r="F15" s="18">
        <v>1</v>
      </c>
      <c r="G15" s="18">
        <v>39</v>
      </c>
      <c r="H15" s="18">
        <v>0</v>
      </c>
      <c r="I15" s="18">
        <v>0</v>
      </c>
      <c r="J15" s="18">
        <v>0</v>
      </c>
      <c r="K15" s="18">
        <v>0</v>
      </c>
      <c r="L15" s="18">
        <f t="shared" si="3"/>
        <v>51</v>
      </c>
      <c r="M15" s="18">
        <f t="shared" si="4"/>
        <v>2025</v>
      </c>
    </row>
    <row r="16" spans="1:13" ht="18" customHeight="1">
      <c r="A16" s="34" t="s">
        <v>16</v>
      </c>
      <c r="B16" s="17">
        <v>12</v>
      </c>
      <c r="C16" s="18">
        <v>1166</v>
      </c>
      <c r="D16" s="17">
        <v>1</v>
      </c>
      <c r="E16" s="18">
        <v>16</v>
      </c>
      <c r="F16" s="17">
        <v>7</v>
      </c>
      <c r="G16" s="18">
        <v>10</v>
      </c>
      <c r="H16" s="17">
        <v>0</v>
      </c>
      <c r="I16" s="18">
        <v>0</v>
      </c>
      <c r="J16" s="17">
        <v>0</v>
      </c>
      <c r="K16" s="18">
        <v>0</v>
      </c>
      <c r="L16" s="17">
        <f t="shared" si="3"/>
        <v>20</v>
      </c>
      <c r="M16" s="18">
        <f t="shared" si="4"/>
        <v>1192</v>
      </c>
    </row>
    <row r="17" spans="1:13" ht="18" customHeight="1">
      <c r="A17" s="34" t="s">
        <v>8</v>
      </c>
      <c r="B17" s="18">
        <v>14</v>
      </c>
      <c r="C17" s="18">
        <v>412</v>
      </c>
      <c r="D17" s="18">
        <v>3</v>
      </c>
      <c r="E17" s="18">
        <v>113</v>
      </c>
      <c r="F17" s="18">
        <v>0</v>
      </c>
      <c r="G17" s="18">
        <v>0</v>
      </c>
      <c r="H17" s="18">
        <v>1</v>
      </c>
      <c r="I17" s="18">
        <v>1</v>
      </c>
      <c r="J17" s="18">
        <v>0</v>
      </c>
      <c r="K17" s="18">
        <v>0</v>
      </c>
      <c r="L17" s="18">
        <f t="shared" si="3"/>
        <v>18</v>
      </c>
      <c r="M17" s="18">
        <f t="shared" si="4"/>
        <v>526</v>
      </c>
    </row>
    <row r="18" spans="1:13" ht="18" customHeight="1">
      <c r="A18" s="34" t="s">
        <v>9</v>
      </c>
      <c r="B18" s="17">
        <v>58</v>
      </c>
      <c r="C18" s="18">
        <v>2815</v>
      </c>
      <c r="D18" s="17">
        <v>14</v>
      </c>
      <c r="E18" s="18">
        <v>271</v>
      </c>
      <c r="F18" s="17">
        <v>4</v>
      </c>
      <c r="G18" s="18">
        <v>4</v>
      </c>
      <c r="H18" s="17">
        <v>3</v>
      </c>
      <c r="I18" s="18">
        <v>6</v>
      </c>
      <c r="J18" s="17">
        <v>1</v>
      </c>
      <c r="K18" s="18">
        <v>546</v>
      </c>
      <c r="L18" s="17">
        <f t="shared" si="3"/>
        <v>80</v>
      </c>
      <c r="M18" s="18">
        <f t="shared" si="4"/>
        <v>3642</v>
      </c>
    </row>
    <row r="19" spans="1:13" ht="18" customHeight="1">
      <c r="A19" s="34" t="s">
        <v>21</v>
      </c>
      <c r="B19" s="18">
        <v>3</v>
      </c>
      <c r="C19" s="18">
        <v>272</v>
      </c>
      <c r="D19" s="18">
        <v>0</v>
      </c>
      <c r="E19" s="18">
        <v>0</v>
      </c>
      <c r="F19" s="18">
        <v>0</v>
      </c>
      <c r="G19" s="18">
        <v>0</v>
      </c>
      <c r="H19" s="18">
        <v>1</v>
      </c>
      <c r="I19" s="18">
        <v>43</v>
      </c>
      <c r="J19" s="18">
        <v>0</v>
      </c>
      <c r="K19" s="18">
        <v>0</v>
      </c>
      <c r="L19" s="18">
        <f t="shared" si="3"/>
        <v>4</v>
      </c>
      <c r="M19" s="18">
        <f t="shared" si="4"/>
        <v>315</v>
      </c>
    </row>
    <row r="20" spans="1:13" ht="18" customHeight="1">
      <c r="A20" s="34" t="s">
        <v>17</v>
      </c>
      <c r="B20" s="17">
        <v>0</v>
      </c>
      <c r="C20" s="18">
        <v>0</v>
      </c>
      <c r="D20" s="17">
        <v>0</v>
      </c>
      <c r="E20" s="18">
        <v>0</v>
      </c>
      <c r="F20" s="17">
        <v>0</v>
      </c>
      <c r="G20" s="18">
        <v>0</v>
      </c>
      <c r="H20" s="17">
        <v>0</v>
      </c>
      <c r="I20" s="18">
        <v>0</v>
      </c>
      <c r="J20" s="17">
        <v>0</v>
      </c>
      <c r="K20" s="18">
        <v>0</v>
      </c>
      <c r="L20" s="17">
        <f t="shared" si="3"/>
        <v>0</v>
      </c>
      <c r="M20" s="18">
        <f t="shared" si="4"/>
        <v>0</v>
      </c>
    </row>
    <row r="21" spans="1:13" ht="18" customHeight="1">
      <c r="A21" s="34" t="s">
        <v>19</v>
      </c>
      <c r="B21" s="18">
        <v>0</v>
      </c>
      <c r="C21" s="18">
        <v>0</v>
      </c>
      <c r="D21" s="18">
        <v>0</v>
      </c>
      <c r="E21" s="18">
        <v>0</v>
      </c>
      <c r="F21" s="18">
        <v>0</v>
      </c>
      <c r="G21" s="18">
        <v>0</v>
      </c>
      <c r="H21" s="18">
        <v>0</v>
      </c>
      <c r="I21" s="18">
        <v>0</v>
      </c>
      <c r="J21" s="18">
        <v>0</v>
      </c>
      <c r="K21" s="18">
        <v>0</v>
      </c>
      <c r="L21" s="18">
        <f t="shared" si="3"/>
        <v>0</v>
      </c>
      <c r="M21" s="18">
        <f t="shared" si="4"/>
        <v>0</v>
      </c>
    </row>
    <row r="22" spans="1:13" ht="18" customHeight="1">
      <c r="A22" s="34" t="s">
        <v>20</v>
      </c>
      <c r="B22" s="17">
        <v>5</v>
      </c>
      <c r="C22" s="18">
        <v>437</v>
      </c>
      <c r="D22" s="17">
        <v>0</v>
      </c>
      <c r="E22" s="18">
        <v>0</v>
      </c>
      <c r="F22" s="17">
        <v>1</v>
      </c>
      <c r="G22" s="18">
        <v>3</v>
      </c>
      <c r="H22" s="17">
        <v>0</v>
      </c>
      <c r="I22" s="18">
        <v>0</v>
      </c>
      <c r="J22" s="17">
        <v>1</v>
      </c>
      <c r="K22" s="18">
        <v>96</v>
      </c>
      <c r="L22" s="17">
        <f t="shared" si="3"/>
        <v>7</v>
      </c>
      <c r="M22" s="18">
        <f t="shared" si="4"/>
        <v>536</v>
      </c>
    </row>
    <row r="23" spans="1:13" ht="18" customHeight="1">
      <c r="A23" s="34" t="s">
        <v>12</v>
      </c>
      <c r="B23" s="18">
        <v>1</v>
      </c>
      <c r="C23" s="18">
        <v>90</v>
      </c>
      <c r="D23" s="18">
        <v>0</v>
      </c>
      <c r="E23" s="18">
        <v>0</v>
      </c>
      <c r="F23" s="18">
        <v>0</v>
      </c>
      <c r="G23" s="18">
        <v>0</v>
      </c>
      <c r="H23" s="18">
        <v>0</v>
      </c>
      <c r="I23" s="18">
        <v>0</v>
      </c>
      <c r="J23" s="18">
        <v>0</v>
      </c>
      <c r="K23" s="18">
        <v>0</v>
      </c>
      <c r="L23" s="18">
        <f t="shared" si="3"/>
        <v>1</v>
      </c>
      <c r="M23" s="18">
        <f t="shared" si="4"/>
        <v>90</v>
      </c>
    </row>
    <row r="24" spans="1:13" ht="18" customHeight="1">
      <c r="A24" s="34" t="s">
        <v>23</v>
      </c>
      <c r="B24" s="17">
        <v>0</v>
      </c>
      <c r="C24" s="18">
        <v>0</v>
      </c>
      <c r="D24" s="17">
        <v>0</v>
      </c>
      <c r="E24" s="18">
        <v>0</v>
      </c>
      <c r="F24" s="17">
        <v>0</v>
      </c>
      <c r="G24" s="18">
        <v>0</v>
      </c>
      <c r="H24" s="17">
        <v>0</v>
      </c>
      <c r="I24" s="18">
        <v>0</v>
      </c>
      <c r="J24" s="17">
        <v>0</v>
      </c>
      <c r="K24" s="18">
        <v>0</v>
      </c>
      <c r="L24" s="17">
        <f t="shared" si="3"/>
        <v>0</v>
      </c>
      <c r="M24" s="18">
        <f t="shared" si="4"/>
        <v>0</v>
      </c>
    </row>
    <row r="25" spans="1:13" ht="18" customHeight="1">
      <c r="A25" s="64" t="s">
        <v>39</v>
      </c>
      <c r="B25" s="36">
        <f>SUM(B13:B24)</f>
        <v>209</v>
      </c>
      <c r="C25" s="36">
        <f t="shared" ref="C25:K25" si="5">SUM(C13:C24)</f>
        <v>11864</v>
      </c>
      <c r="D25" s="36">
        <f t="shared" si="5"/>
        <v>45</v>
      </c>
      <c r="E25" s="36">
        <f t="shared" si="5"/>
        <v>1009</v>
      </c>
      <c r="F25" s="36">
        <f t="shared" si="5"/>
        <v>15</v>
      </c>
      <c r="G25" s="36">
        <f t="shared" si="5"/>
        <v>1847</v>
      </c>
      <c r="H25" s="36">
        <f t="shared" si="5"/>
        <v>7</v>
      </c>
      <c r="I25" s="36">
        <f t="shared" si="5"/>
        <v>156</v>
      </c>
      <c r="J25" s="36">
        <f t="shared" si="5"/>
        <v>2</v>
      </c>
      <c r="K25" s="36">
        <f t="shared" si="5"/>
        <v>642</v>
      </c>
      <c r="L25" s="36">
        <f>SUM(L13:L24)</f>
        <v>278</v>
      </c>
      <c r="M25" s="36">
        <f>+C25+E25+G25+I25+K25</f>
        <v>15518</v>
      </c>
    </row>
    <row r="26" spans="1:13" ht="18" customHeight="1">
      <c r="A26" s="64" t="s">
        <v>40</v>
      </c>
      <c r="B26" s="35">
        <f>B12+B25</f>
        <v>459</v>
      </c>
      <c r="C26" s="102">
        <f t="shared" ref="C26:K26" si="6">C12+C25</f>
        <v>19596</v>
      </c>
      <c r="D26" s="35">
        <f t="shared" si="6"/>
        <v>304</v>
      </c>
      <c r="E26" s="36">
        <f t="shared" si="6"/>
        <v>7308</v>
      </c>
      <c r="F26" s="35">
        <f t="shared" si="6"/>
        <v>56</v>
      </c>
      <c r="G26" s="36">
        <f t="shared" si="6"/>
        <v>1973</v>
      </c>
      <c r="H26" s="35">
        <f t="shared" si="6"/>
        <v>18</v>
      </c>
      <c r="I26" s="36">
        <f t="shared" si="6"/>
        <v>350</v>
      </c>
      <c r="J26" s="35">
        <f t="shared" si="6"/>
        <v>2</v>
      </c>
      <c r="K26" s="36">
        <f t="shared" si="6"/>
        <v>642</v>
      </c>
      <c r="L26" s="35">
        <f>L12+L25</f>
        <v>839</v>
      </c>
      <c r="M26" s="36">
        <f>+M12+M25</f>
        <v>29869</v>
      </c>
    </row>
    <row r="27" spans="1:13" ht="3" customHeight="1">
      <c r="A27" s="64"/>
      <c r="B27" s="36"/>
      <c r="C27" s="36"/>
      <c r="D27" s="36"/>
      <c r="E27" s="36"/>
      <c r="F27" s="36"/>
      <c r="G27" s="36"/>
      <c r="H27" s="36"/>
      <c r="I27" s="36"/>
      <c r="J27" s="36"/>
      <c r="K27" s="36"/>
      <c r="L27" s="36"/>
      <c r="M27" s="36"/>
    </row>
    <row r="29" spans="1:13" ht="47.25" customHeight="1">
      <c r="A29" s="212" t="s">
        <v>106</v>
      </c>
      <c r="B29" s="212"/>
      <c r="C29" s="212"/>
      <c r="D29" s="212"/>
      <c r="E29" s="212"/>
      <c r="F29" s="212"/>
      <c r="G29" s="212"/>
      <c r="H29" s="212"/>
      <c r="I29" s="212"/>
      <c r="J29" s="212"/>
      <c r="K29" s="212"/>
      <c r="L29" s="212"/>
      <c r="M29" s="212"/>
    </row>
    <row r="30" spans="1:13" ht="18" customHeight="1">
      <c r="A30" s="27"/>
      <c r="B30" s="28"/>
      <c r="C30" s="28"/>
      <c r="D30" s="28"/>
      <c r="E30" s="168"/>
      <c r="F30" s="219" t="s">
        <v>72</v>
      </c>
      <c r="G30" s="219"/>
      <c r="H30" s="219"/>
      <c r="I30" s="219"/>
      <c r="J30" s="69"/>
      <c r="K30" s="69"/>
      <c r="L30" s="69"/>
      <c r="M30" s="28"/>
    </row>
    <row r="31" spans="1:13" ht="18" customHeight="1">
      <c r="A31" s="27"/>
      <c r="B31" s="28"/>
      <c r="C31" s="28"/>
      <c r="D31" s="28"/>
      <c r="E31" s="143"/>
      <c r="F31" s="143"/>
      <c r="G31" s="143"/>
      <c r="H31" s="143"/>
      <c r="I31" s="152"/>
      <c r="J31" s="152"/>
      <c r="K31" s="152"/>
      <c r="L31" s="152"/>
      <c r="M31" s="28"/>
    </row>
    <row r="32" spans="1:13" ht="18" customHeight="1">
      <c r="A32" s="27"/>
      <c r="B32" s="28"/>
      <c r="C32" s="28"/>
      <c r="D32" s="28"/>
      <c r="E32" s="168"/>
      <c r="F32" s="219" t="s">
        <v>75</v>
      </c>
      <c r="G32" s="219"/>
      <c r="H32" s="219"/>
      <c r="I32" s="219"/>
      <c r="J32" s="28"/>
      <c r="K32" s="28"/>
      <c r="L32" s="28"/>
      <c r="M32" s="28"/>
    </row>
    <row r="33" spans="1:9" ht="18" customHeight="1">
      <c r="A33" s="10"/>
      <c r="B33" s="10"/>
      <c r="C33" s="33"/>
      <c r="D33" s="33"/>
      <c r="E33" s="169"/>
      <c r="F33" s="237" t="s">
        <v>82</v>
      </c>
      <c r="G33" s="237"/>
      <c r="H33" s="237"/>
      <c r="I33" s="237"/>
    </row>
    <row r="34" spans="1:9" ht="18" customHeight="1">
      <c r="A34" s="10"/>
      <c r="B34" s="10"/>
      <c r="C34" s="33"/>
      <c r="D34" s="33"/>
      <c r="E34" s="33"/>
      <c r="F34" s="33"/>
      <c r="G34" s="10"/>
    </row>
  </sheetData>
  <mergeCells count="13">
    <mergeCell ref="F30:I30"/>
    <mergeCell ref="F33:I33"/>
    <mergeCell ref="F32:I32"/>
    <mergeCell ref="A29:M29"/>
    <mergeCell ref="A3:M3"/>
    <mergeCell ref="A5:M5"/>
    <mergeCell ref="A6:A7"/>
    <mergeCell ref="B6:C6"/>
    <mergeCell ref="D6:E6"/>
    <mergeCell ref="F6:G6"/>
    <mergeCell ref="H6:I6"/>
    <mergeCell ref="J6:K6"/>
    <mergeCell ref="L6:M6"/>
  </mergeCells>
  <printOptions horizontalCentered="1"/>
  <pageMargins left="0.70866141732283472" right="0.70866141732283472" top="0.74803149606299213" bottom="0.74803149606299213" header="0.31496062992125984" footer="0.31496062992125984"/>
  <pageSetup paperSize="120" scale="69" fitToWidth="0" orientation="landscape" r:id="rId1"/>
  <colBreaks count="1" manualBreakCount="1">
    <brk id="13" max="1048575" man="1"/>
  </colBreaks>
  <ignoredErrors>
    <ignoredError sqref="L1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2:P54"/>
  <sheetViews>
    <sheetView view="pageBreakPreview" zoomScaleNormal="70" zoomScaleSheetLayoutView="100" workbookViewId="0">
      <selection activeCell="B3" sqref="B3"/>
    </sheetView>
  </sheetViews>
  <sheetFormatPr baseColWidth="10" defaultColWidth="11.42578125" defaultRowHeight="15" customHeight="1"/>
  <cols>
    <col min="1" max="9" width="11.42578125" style="2"/>
    <col min="10" max="10" width="4.42578125" style="2" customWidth="1"/>
    <col min="11" max="11" width="11.42578125" style="54"/>
    <col min="12" max="12" width="10.28515625" style="54" customWidth="1"/>
    <col min="13" max="13" width="12" style="54" customWidth="1"/>
    <col min="14" max="14" width="13.140625" style="54" customWidth="1"/>
    <col min="15" max="15" width="11.140625" style="54" customWidth="1"/>
    <col min="16" max="16384" width="11.42578125" style="2"/>
  </cols>
  <sheetData>
    <row r="2" spans="1:16" ht="15" customHeight="1">
      <c r="A2" s="221" t="s">
        <v>111</v>
      </c>
      <c r="B2" s="221"/>
      <c r="C2" s="221"/>
      <c r="D2" s="221"/>
      <c r="E2" s="221"/>
      <c r="F2" s="221"/>
      <c r="G2" s="221"/>
      <c r="H2" s="221"/>
      <c r="I2" s="221"/>
      <c r="J2" s="3"/>
      <c r="K2" s="3"/>
      <c r="L2" s="3"/>
      <c r="M2" s="3"/>
      <c r="N2" s="3"/>
      <c r="O2" s="3"/>
      <c r="P2" s="3"/>
    </row>
    <row r="3" spans="1:16" ht="15" customHeight="1">
      <c r="J3" s="3"/>
      <c r="K3" s="3"/>
      <c r="L3" s="3"/>
      <c r="M3" s="3"/>
      <c r="N3" s="3"/>
      <c r="O3" s="3"/>
      <c r="P3" s="3"/>
    </row>
    <row r="4" spans="1:16" ht="15" customHeight="1">
      <c r="J4" s="3"/>
      <c r="K4" s="3"/>
      <c r="L4" s="3"/>
      <c r="M4" s="3"/>
      <c r="N4" s="3"/>
      <c r="O4" s="3"/>
      <c r="P4" s="3"/>
    </row>
    <row r="5" spans="1:16" ht="22.5" customHeight="1">
      <c r="J5" s="3"/>
      <c r="K5" s="103" t="s">
        <v>0</v>
      </c>
      <c r="L5" s="104" t="s">
        <v>61</v>
      </c>
      <c r="M5" s="105" t="s">
        <v>62</v>
      </c>
      <c r="N5" s="106" t="s">
        <v>66</v>
      </c>
      <c r="O5" s="106" t="s">
        <v>67</v>
      </c>
      <c r="P5" s="3"/>
    </row>
    <row r="6" spans="1:16" ht="15" customHeight="1">
      <c r="J6" s="3"/>
      <c r="K6" s="107" t="s">
        <v>87</v>
      </c>
      <c r="L6" s="108">
        <f>SUM(L7:L22)</f>
        <v>3307</v>
      </c>
      <c r="M6" s="108">
        <f>SUM(M7:M22)</f>
        <v>1844</v>
      </c>
      <c r="N6" s="109">
        <f>SUM(N7:N22)</f>
        <v>1538</v>
      </c>
      <c r="O6" s="109">
        <f>SUM(O7:O22)</f>
        <v>3382</v>
      </c>
      <c r="P6" s="3"/>
    </row>
    <row r="7" spans="1:16" ht="15" customHeight="1">
      <c r="J7" s="3"/>
      <c r="K7" s="107" t="s">
        <v>8</v>
      </c>
      <c r="L7" s="110">
        <v>253</v>
      </c>
      <c r="M7" s="110">
        <v>122</v>
      </c>
      <c r="N7" s="111">
        <f>'5.2'!D9+'5.2'!E9+'5.2'!H9+'5.2'!I9</f>
        <v>60</v>
      </c>
      <c r="O7" s="111">
        <f>M7+N7</f>
        <v>182</v>
      </c>
      <c r="P7" s="3"/>
    </row>
    <row r="8" spans="1:16" ht="15" customHeight="1">
      <c r="J8" s="3"/>
      <c r="K8" s="107" t="s">
        <v>9</v>
      </c>
      <c r="L8" s="110">
        <v>92</v>
      </c>
      <c r="M8" s="110">
        <v>59</v>
      </c>
      <c r="N8" s="111">
        <f>'5.2'!D10+'5.2'!E10+'5.2'!H10+'5.2'!I10</f>
        <v>174</v>
      </c>
      <c r="O8" s="111">
        <f t="shared" ref="O8:O22" si="0">M8+N8</f>
        <v>233</v>
      </c>
      <c r="P8" s="3"/>
    </row>
    <row r="9" spans="1:16" ht="15" customHeight="1">
      <c r="J9" s="3"/>
      <c r="K9" s="107" t="s">
        <v>10</v>
      </c>
      <c r="L9" s="110">
        <v>33</v>
      </c>
      <c r="M9" s="110">
        <v>15</v>
      </c>
      <c r="N9" s="111">
        <f>'5.2'!D11+'5.2'!E11+'5.2'!H11+'5.2'!I11</f>
        <v>395</v>
      </c>
      <c r="O9" s="111">
        <f t="shared" si="0"/>
        <v>410</v>
      </c>
      <c r="P9" s="3"/>
    </row>
    <row r="10" spans="1:16" ht="15" customHeight="1">
      <c r="J10" s="3"/>
      <c r="K10" s="107" t="s">
        <v>11</v>
      </c>
      <c r="L10" s="110">
        <v>86</v>
      </c>
      <c r="M10" s="110">
        <v>51</v>
      </c>
      <c r="N10" s="111">
        <f>'5.2'!D12+'5.2'!E12+'5.2'!H12+'5.2'!I12</f>
        <v>232</v>
      </c>
      <c r="O10" s="111">
        <f t="shared" si="0"/>
        <v>283</v>
      </c>
      <c r="P10" s="3"/>
    </row>
    <row r="11" spans="1:16" ht="15" customHeight="1">
      <c r="J11" s="3"/>
      <c r="K11" s="107" t="s">
        <v>12</v>
      </c>
      <c r="L11" s="110">
        <v>98</v>
      </c>
      <c r="M11" s="110">
        <v>49</v>
      </c>
      <c r="N11" s="111">
        <f>'5.2'!D13+'5.2'!E13+'5.2'!H13+'5.2'!I13</f>
        <v>0</v>
      </c>
      <c r="O11" s="111">
        <f t="shared" si="0"/>
        <v>49</v>
      </c>
      <c r="P11" s="3"/>
    </row>
    <row r="12" spans="1:16" ht="15" customHeight="1">
      <c r="J12" s="3"/>
      <c r="K12" s="107" t="s">
        <v>13</v>
      </c>
      <c r="L12" s="110">
        <v>55</v>
      </c>
      <c r="M12" s="110">
        <v>44</v>
      </c>
      <c r="N12" s="111">
        <f>'5.2'!D14+'5.2'!E14+'5.2'!H14+'5.2'!I14</f>
        <v>49</v>
      </c>
      <c r="O12" s="111">
        <f t="shared" si="0"/>
        <v>93</v>
      </c>
      <c r="P12" s="3"/>
    </row>
    <row r="13" spans="1:16" ht="15" customHeight="1">
      <c r="J13" s="3"/>
      <c r="K13" s="107" t="s">
        <v>14</v>
      </c>
      <c r="L13" s="110">
        <v>668</v>
      </c>
      <c r="M13" s="110">
        <v>203</v>
      </c>
      <c r="N13" s="111">
        <f>'5.2'!D15+'5.2'!E15+'5.2'!H15+'5.2'!I15</f>
        <v>62</v>
      </c>
      <c r="O13" s="111">
        <f t="shared" si="0"/>
        <v>265</v>
      </c>
      <c r="P13" s="3"/>
    </row>
    <row r="14" spans="1:16" ht="15" customHeight="1">
      <c r="J14" s="3"/>
      <c r="K14" s="107" t="s">
        <v>15</v>
      </c>
      <c r="L14" s="110">
        <v>128</v>
      </c>
      <c r="M14" s="110">
        <v>41</v>
      </c>
      <c r="N14" s="111">
        <f>'5.2'!D16+'5.2'!E16+'5.2'!H16+'5.2'!I16</f>
        <v>122</v>
      </c>
      <c r="O14" s="111">
        <f t="shared" si="0"/>
        <v>163</v>
      </c>
      <c r="P14" s="3"/>
    </row>
    <row r="15" spans="1:16" ht="15" customHeight="1">
      <c r="J15" s="3"/>
      <c r="K15" s="107" t="s">
        <v>16</v>
      </c>
      <c r="L15" s="110">
        <v>603</v>
      </c>
      <c r="M15" s="110">
        <v>286</v>
      </c>
      <c r="N15" s="111">
        <f>'5.2'!D17+'5.2'!E17+'5.2'!H17+'5.2'!I17</f>
        <v>144</v>
      </c>
      <c r="O15" s="111">
        <f t="shared" si="0"/>
        <v>430</v>
      </c>
      <c r="P15" s="3"/>
    </row>
    <row r="16" spans="1:16" ht="15" customHeight="1">
      <c r="J16" s="3"/>
      <c r="K16" s="107" t="s">
        <v>17</v>
      </c>
      <c r="L16" s="110">
        <v>157</v>
      </c>
      <c r="M16" s="110">
        <v>77</v>
      </c>
      <c r="N16" s="111">
        <f>'5.2'!D18+'5.2'!E18+'5.2'!H18+'5.2'!I18</f>
        <v>0</v>
      </c>
      <c r="O16" s="111">
        <f t="shared" si="0"/>
        <v>77</v>
      </c>
      <c r="P16" s="3"/>
    </row>
    <row r="17" spans="1:16" ht="15" customHeight="1">
      <c r="J17" s="3"/>
      <c r="K17" s="107" t="s">
        <v>18</v>
      </c>
      <c r="L17" s="110">
        <v>58</v>
      </c>
      <c r="M17" s="110">
        <v>18</v>
      </c>
      <c r="N17" s="111">
        <f>'5.2'!D19+'5.2'!E19+'5.2'!H19+'5.2'!I19</f>
        <v>164</v>
      </c>
      <c r="O17" s="111">
        <f t="shared" si="0"/>
        <v>182</v>
      </c>
      <c r="P17" s="3"/>
    </row>
    <row r="18" spans="1:16" ht="15" customHeight="1">
      <c r="J18" s="3"/>
      <c r="K18" s="107" t="s">
        <v>19</v>
      </c>
      <c r="L18" s="110">
        <v>142</v>
      </c>
      <c r="M18" s="110">
        <v>141</v>
      </c>
      <c r="N18" s="111">
        <f>'5.2'!D20+'5.2'!E20+'5.2'!H20+'5.2'!I20</f>
        <v>0</v>
      </c>
      <c r="O18" s="111">
        <f t="shared" si="0"/>
        <v>141</v>
      </c>
      <c r="P18" s="3"/>
    </row>
    <row r="19" spans="1:16" ht="15" customHeight="1">
      <c r="J19" s="3"/>
      <c r="K19" s="107" t="s">
        <v>20</v>
      </c>
      <c r="L19" s="110">
        <v>294</v>
      </c>
      <c r="M19" s="110">
        <v>216</v>
      </c>
      <c r="N19" s="111">
        <f>'5.2'!D21+'5.2'!E21+'5.2'!H21+'5.2'!I21</f>
        <v>0</v>
      </c>
      <c r="O19" s="111">
        <f t="shared" si="0"/>
        <v>216</v>
      </c>
      <c r="P19" s="3"/>
    </row>
    <row r="20" spans="1:16" ht="15" customHeight="1">
      <c r="J20" s="3"/>
      <c r="K20" s="107" t="s">
        <v>21</v>
      </c>
      <c r="L20" s="110">
        <v>276</v>
      </c>
      <c r="M20" s="110">
        <v>238</v>
      </c>
      <c r="N20" s="111">
        <f>'5.2'!D22+'5.2'!E22+'5.2'!H22+'5.2'!I22</f>
        <v>98</v>
      </c>
      <c r="O20" s="111">
        <f t="shared" si="0"/>
        <v>336</v>
      </c>
      <c r="P20" s="3"/>
    </row>
    <row r="21" spans="1:16" ht="15" customHeight="1">
      <c r="J21" s="3"/>
      <c r="K21" s="107" t="s">
        <v>22</v>
      </c>
      <c r="L21" s="110">
        <v>78</v>
      </c>
      <c r="M21" s="110">
        <v>36</v>
      </c>
      <c r="N21" s="111">
        <f>'5.2'!D23+'5.2'!E23+'5.2'!H23+'5.2'!I23</f>
        <v>38</v>
      </c>
      <c r="O21" s="111">
        <f t="shared" si="0"/>
        <v>74</v>
      </c>
      <c r="P21" s="3"/>
    </row>
    <row r="22" spans="1:16" ht="15" customHeight="1">
      <c r="J22" s="3"/>
      <c r="K22" s="107" t="s">
        <v>23</v>
      </c>
      <c r="L22" s="110">
        <v>286</v>
      </c>
      <c r="M22" s="110">
        <v>248</v>
      </c>
      <c r="N22" s="111">
        <f>'5.2'!D24+'5.2'!E24+'5.2'!H24+'5.2'!I24</f>
        <v>0</v>
      </c>
      <c r="O22" s="111">
        <f t="shared" si="0"/>
        <v>248</v>
      </c>
      <c r="P22" s="3"/>
    </row>
    <row r="23" spans="1:16" s="13" customFormat="1" ht="43.5" customHeight="1">
      <c r="A23" s="242" t="s">
        <v>107</v>
      </c>
      <c r="B23" s="243"/>
      <c r="C23" s="243"/>
      <c r="D23" s="243"/>
      <c r="E23" s="243"/>
      <c r="F23" s="243"/>
      <c r="G23" s="243"/>
      <c r="H23" s="243"/>
      <c r="I23" s="243"/>
      <c r="J23" s="112"/>
      <c r="K23" s="112"/>
      <c r="L23" s="112"/>
      <c r="M23" s="112"/>
      <c r="N23" s="112"/>
      <c r="O23" s="112"/>
      <c r="P23" s="112"/>
    </row>
    <row r="24" spans="1:16" s="13" customFormat="1" ht="43.5" customHeight="1">
      <c r="A24" s="145"/>
      <c r="B24" s="146"/>
      <c r="C24" s="146"/>
      <c r="D24" s="146"/>
      <c r="E24" s="146"/>
      <c r="F24" s="146"/>
      <c r="G24" s="146"/>
      <c r="H24" s="146"/>
      <c r="I24" s="146"/>
      <c r="J24" s="112"/>
      <c r="K24" s="112"/>
      <c r="L24" s="112"/>
      <c r="M24" s="112"/>
      <c r="N24" s="112"/>
      <c r="O24" s="112"/>
      <c r="P24" s="112"/>
    </row>
    <row r="25" spans="1:16" s="13" customFormat="1" ht="43.5" customHeight="1">
      <c r="A25" s="145"/>
      <c r="B25" s="146"/>
      <c r="C25" s="146"/>
      <c r="D25" s="146"/>
      <c r="E25" s="146"/>
      <c r="F25" s="146"/>
      <c r="G25" s="146"/>
      <c r="H25" s="146"/>
      <c r="I25" s="146"/>
      <c r="J25" s="112"/>
      <c r="K25" s="112"/>
      <c r="L25" s="112"/>
      <c r="M25" s="112"/>
      <c r="N25" s="112"/>
      <c r="O25" s="112"/>
      <c r="P25" s="112"/>
    </row>
    <row r="26" spans="1:16" s="13" customFormat="1" ht="15" customHeight="1">
      <c r="A26" s="19" t="s">
        <v>59</v>
      </c>
      <c r="B26" s="32"/>
      <c r="C26" s="32"/>
      <c r="D26" s="32"/>
      <c r="E26" s="32"/>
      <c r="F26" s="32"/>
      <c r="G26" s="32"/>
      <c r="J26" s="112"/>
      <c r="K26" s="112"/>
      <c r="L26" s="112"/>
      <c r="M26" s="112"/>
      <c r="N26" s="112"/>
      <c r="O26" s="112"/>
      <c r="P26" s="112"/>
    </row>
    <row r="27" spans="1:16" s="13" customFormat="1" ht="15" customHeight="1">
      <c r="A27" s="19"/>
      <c r="B27" s="32"/>
      <c r="C27" s="33"/>
      <c r="D27" s="33"/>
      <c r="E27" s="33"/>
      <c r="F27" s="33"/>
      <c r="G27" s="32"/>
      <c r="K27" s="112"/>
      <c r="L27" s="112"/>
      <c r="M27" s="112"/>
      <c r="N27" s="112"/>
      <c r="O27" s="112"/>
      <c r="P27" s="112"/>
    </row>
    <row r="28" spans="1:16" ht="15" customHeight="1">
      <c r="A28" s="10"/>
      <c r="B28" s="10"/>
      <c r="C28" s="33"/>
      <c r="D28" s="33"/>
      <c r="E28" s="33"/>
      <c r="F28" s="33"/>
      <c r="G28" s="10"/>
      <c r="K28" s="3"/>
      <c r="L28" s="3"/>
      <c r="M28" s="3"/>
      <c r="N28" s="3"/>
      <c r="O28" s="3"/>
      <c r="P28" s="3"/>
    </row>
    <row r="29" spans="1:16" ht="28.5" customHeight="1">
      <c r="A29" s="241" t="s">
        <v>110</v>
      </c>
      <c r="B29" s="241"/>
      <c r="C29" s="241"/>
      <c r="D29" s="241"/>
      <c r="E29" s="241"/>
      <c r="F29" s="241"/>
      <c r="G29" s="241"/>
      <c r="H29" s="241"/>
      <c r="I29" s="241"/>
      <c r="J29" s="12"/>
      <c r="K29" s="113"/>
      <c r="L29" s="114" t="s">
        <v>0</v>
      </c>
      <c r="M29" s="115" t="s">
        <v>109</v>
      </c>
      <c r="N29" s="3"/>
      <c r="O29" s="3"/>
      <c r="P29" s="3"/>
    </row>
    <row r="30" spans="1:16" ht="15" customHeight="1">
      <c r="A30" s="10"/>
      <c r="B30" s="10"/>
      <c r="C30" s="33"/>
      <c r="D30" s="33"/>
      <c r="E30" s="33"/>
      <c r="F30" s="33"/>
      <c r="G30" s="10"/>
      <c r="K30" s="3"/>
      <c r="L30" s="107" t="s">
        <v>8</v>
      </c>
      <c r="M30" s="116">
        <v>84</v>
      </c>
      <c r="N30" s="3"/>
      <c r="O30" s="3"/>
      <c r="P30" s="3"/>
    </row>
    <row r="31" spans="1:16" ht="15" customHeight="1">
      <c r="A31" s="10"/>
      <c r="B31" s="10"/>
      <c r="C31" s="32"/>
      <c r="D31" s="33"/>
      <c r="E31" s="33"/>
      <c r="F31" s="33"/>
      <c r="G31" s="10"/>
      <c r="K31" s="3"/>
      <c r="L31" s="107" t="s">
        <v>9</v>
      </c>
      <c r="M31" s="116">
        <v>39</v>
      </c>
      <c r="N31" s="3"/>
      <c r="O31" s="3"/>
      <c r="P31" s="3"/>
    </row>
    <row r="32" spans="1:16" ht="15" customHeight="1">
      <c r="A32" s="10"/>
      <c r="B32" s="10"/>
      <c r="C32" s="33"/>
      <c r="D32" s="33"/>
      <c r="E32" s="33"/>
      <c r="F32" s="33"/>
      <c r="G32" s="10"/>
      <c r="K32" s="3"/>
      <c r="L32" s="107" t="s">
        <v>10</v>
      </c>
      <c r="M32" s="116">
        <v>14</v>
      </c>
      <c r="N32" s="3"/>
      <c r="O32" s="3"/>
      <c r="P32" s="3"/>
    </row>
    <row r="33" spans="1:16" ht="15" customHeight="1">
      <c r="A33" s="10"/>
      <c r="B33" s="10"/>
      <c r="C33" s="33"/>
      <c r="D33" s="33"/>
      <c r="E33" s="33"/>
      <c r="F33" s="33"/>
      <c r="G33" s="10"/>
      <c r="K33" s="3"/>
      <c r="L33" s="107" t="s">
        <v>11</v>
      </c>
      <c r="M33" s="116">
        <v>27</v>
      </c>
      <c r="N33" s="3"/>
      <c r="O33" s="3"/>
      <c r="P33" s="3"/>
    </row>
    <row r="34" spans="1:16" ht="15" customHeight="1">
      <c r="A34" s="10"/>
      <c r="B34" s="10"/>
      <c r="C34" s="33"/>
      <c r="D34" s="33"/>
      <c r="E34" s="33"/>
      <c r="F34" s="33"/>
      <c r="G34" s="10"/>
      <c r="K34" s="3"/>
      <c r="L34" s="107" t="s">
        <v>12</v>
      </c>
      <c r="M34" s="116">
        <v>28</v>
      </c>
      <c r="N34" s="3"/>
      <c r="O34" s="3"/>
      <c r="P34" s="3"/>
    </row>
    <row r="35" spans="1:16" ht="15" customHeight="1">
      <c r="K35" s="3"/>
      <c r="L35" s="107" t="s">
        <v>13</v>
      </c>
      <c r="M35" s="116">
        <v>16</v>
      </c>
      <c r="N35" s="3"/>
      <c r="O35" s="3"/>
      <c r="P35" s="3"/>
    </row>
    <row r="36" spans="1:16" ht="15" customHeight="1">
      <c r="K36" s="3"/>
      <c r="L36" s="107" t="s">
        <v>14</v>
      </c>
      <c r="M36" s="116">
        <v>110</v>
      </c>
      <c r="N36" s="3"/>
      <c r="O36" s="3"/>
      <c r="P36" s="3"/>
    </row>
    <row r="37" spans="1:16" ht="15" customHeight="1">
      <c r="K37" s="3"/>
      <c r="L37" s="107" t="s">
        <v>15</v>
      </c>
      <c r="M37" s="116">
        <v>35</v>
      </c>
      <c r="N37" s="3"/>
      <c r="O37" s="3"/>
      <c r="P37" s="3"/>
    </row>
    <row r="38" spans="1:16" ht="15" customHeight="1">
      <c r="K38" s="3"/>
      <c r="L38" s="107" t="s">
        <v>16</v>
      </c>
      <c r="M38" s="116">
        <v>139</v>
      </c>
      <c r="N38" s="3"/>
      <c r="O38" s="3"/>
      <c r="P38" s="3"/>
    </row>
    <row r="39" spans="1:16" ht="15" customHeight="1">
      <c r="K39" s="3"/>
      <c r="L39" s="107" t="s">
        <v>17</v>
      </c>
      <c r="M39" s="116">
        <v>32</v>
      </c>
      <c r="N39" s="3"/>
      <c r="O39" s="3"/>
      <c r="P39" s="3"/>
    </row>
    <row r="40" spans="1:16" ht="15" customHeight="1">
      <c r="K40" s="3"/>
      <c r="L40" s="107" t="s">
        <v>18</v>
      </c>
      <c r="M40" s="116">
        <v>25</v>
      </c>
      <c r="N40" s="3"/>
      <c r="O40" s="3"/>
      <c r="P40" s="3"/>
    </row>
    <row r="41" spans="1:16" ht="15" customHeight="1">
      <c r="K41" s="3"/>
      <c r="L41" s="107" t="s">
        <v>19</v>
      </c>
      <c r="M41" s="116">
        <v>11</v>
      </c>
      <c r="N41" s="3"/>
      <c r="O41" s="3"/>
      <c r="P41" s="3"/>
    </row>
    <row r="42" spans="1:16" ht="15" customHeight="1">
      <c r="K42" s="3"/>
      <c r="L42" s="107" t="s">
        <v>20</v>
      </c>
      <c r="M42" s="116">
        <v>34</v>
      </c>
      <c r="N42" s="3"/>
      <c r="O42" s="3"/>
      <c r="P42" s="3"/>
    </row>
    <row r="43" spans="1:16" ht="15" customHeight="1">
      <c r="K43" s="3"/>
      <c r="L43" s="107" t="s">
        <v>21</v>
      </c>
      <c r="M43" s="116">
        <v>64</v>
      </c>
      <c r="N43" s="3"/>
      <c r="O43" s="3"/>
      <c r="P43" s="3"/>
    </row>
    <row r="44" spans="1:16" ht="15" customHeight="1">
      <c r="K44" s="3"/>
      <c r="L44" s="107" t="s">
        <v>22</v>
      </c>
      <c r="M44" s="116">
        <v>26</v>
      </c>
      <c r="N44" s="3"/>
      <c r="O44" s="3"/>
      <c r="P44" s="3"/>
    </row>
    <row r="45" spans="1:16" ht="15" customHeight="1">
      <c r="K45" s="3"/>
      <c r="L45" s="107" t="s">
        <v>23</v>
      </c>
      <c r="M45" s="116">
        <v>54</v>
      </c>
      <c r="N45" s="3"/>
      <c r="O45" s="3"/>
      <c r="P45" s="3"/>
    </row>
    <row r="46" spans="1:16" ht="15" customHeight="1">
      <c r="K46" s="3"/>
      <c r="L46" s="3"/>
      <c r="M46" s="3"/>
      <c r="N46" s="3"/>
      <c r="O46" s="3"/>
      <c r="P46" s="3"/>
    </row>
    <row r="47" spans="1:16" ht="15" customHeight="1">
      <c r="K47" s="3"/>
      <c r="L47" s="3"/>
      <c r="M47" s="3"/>
      <c r="N47" s="3"/>
      <c r="O47" s="3"/>
      <c r="P47" s="3"/>
    </row>
    <row r="48" spans="1:16" ht="15" customHeight="1">
      <c r="K48" s="3"/>
      <c r="L48" s="3"/>
      <c r="M48" s="3"/>
      <c r="N48" s="3"/>
      <c r="O48" s="3"/>
      <c r="P48" s="3"/>
    </row>
    <row r="49" spans="1:16" ht="15" customHeight="1">
      <c r="K49" s="3"/>
      <c r="L49" s="3"/>
      <c r="M49" s="3"/>
      <c r="N49" s="3"/>
      <c r="O49" s="3"/>
      <c r="P49" s="3"/>
    </row>
    <row r="50" spans="1:16" s="13" customFormat="1" ht="25.5" customHeight="1">
      <c r="A50" s="212" t="s">
        <v>108</v>
      </c>
      <c r="B50" s="244"/>
      <c r="C50" s="244"/>
      <c r="D50" s="244"/>
      <c r="E50" s="244"/>
      <c r="F50" s="244"/>
      <c r="G50" s="244"/>
      <c r="H50" s="244"/>
      <c r="I50" s="244"/>
      <c r="K50" s="112"/>
      <c r="L50" s="112"/>
      <c r="M50" s="112"/>
      <c r="N50" s="112"/>
      <c r="O50" s="112"/>
      <c r="P50" s="112"/>
    </row>
    <row r="51" spans="1:16" s="13" customFormat="1" ht="25.5" customHeight="1">
      <c r="A51" s="142"/>
      <c r="B51" s="147"/>
      <c r="C51" s="147"/>
      <c r="D51" s="147"/>
      <c r="E51" s="147"/>
      <c r="F51" s="147"/>
      <c r="G51" s="147"/>
      <c r="H51" s="147"/>
      <c r="I51" s="147"/>
      <c r="K51" s="112"/>
      <c r="L51" s="112"/>
      <c r="M51" s="112"/>
      <c r="N51" s="112"/>
      <c r="O51" s="112"/>
      <c r="P51" s="112"/>
    </row>
    <row r="52" spans="1:16" s="13" customFormat="1" ht="25.5" customHeight="1">
      <c r="A52" s="142"/>
      <c r="B52" s="147"/>
      <c r="C52" s="147"/>
      <c r="D52" s="147"/>
      <c r="E52" s="147"/>
      <c r="F52" s="147"/>
      <c r="G52" s="147"/>
      <c r="H52" s="147"/>
      <c r="I52" s="147"/>
      <c r="K52" s="112"/>
      <c r="L52" s="112"/>
      <c r="M52" s="112"/>
      <c r="N52" s="112"/>
      <c r="O52" s="112"/>
      <c r="P52" s="112"/>
    </row>
    <row r="53" spans="1:16" s="13" customFormat="1" ht="25.5" customHeight="1">
      <c r="A53" s="142"/>
      <c r="B53" s="147"/>
      <c r="C53" s="147"/>
      <c r="D53" s="147"/>
      <c r="E53" s="147"/>
      <c r="F53" s="147"/>
      <c r="G53" s="147"/>
      <c r="H53" s="147"/>
      <c r="I53" s="147"/>
      <c r="K53" s="112"/>
      <c r="L53" s="112"/>
      <c r="M53" s="112"/>
      <c r="N53" s="112"/>
      <c r="O53" s="112"/>
      <c r="P53" s="112"/>
    </row>
    <row r="54" spans="1:16" s="13" customFormat="1" ht="15" customHeight="1">
      <c r="A54" s="19"/>
      <c r="K54" s="112"/>
      <c r="L54" s="112"/>
      <c r="M54" s="112"/>
      <c r="N54" s="112"/>
      <c r="O54" s="112"/>
      <c r="P54" s="112"/>
    </row>
  </sheetData>
  <mergeCells count="4">
    <mergeCell ref="A2:I2"/>
    <mergeCell ref="A29:I29"/>
    <mergeCell ref="A23:I23"/>
    <mergeCell ref="A50:I50"/>
  </mergeCells>
  <printOptions horizontalCentered="1" verticalCentered="1"/>
  <pageMargins left="0.39370078740157483" right="0.27559055118110237" top="0.43307086614173229" bottom="0.35433070866141736" header="0.31496062992125984" footer="0.31496062992125984"/>
  <pageSetup paperSize="120" scale="73" fitToHeight="0" orientation="landscape" horizontalDpi="4294967294" r:id="rId1"/>
  <rowBreaks count="1" manualBreakCount="1">
    <brk id="27" max="1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3:O54"/>
  <sheetViews>
    <sheetView view="pageBreakPreview" topLeftCell="A2" zoomScaleNormal="100" zoomScaleSheetLayoutView="100" workbookViewId="0">
      <selection activeCell="J42" sqref="J42"/>
    </sheetView>
  </sheetViews>
  <sheetFormatPr baseColWidth="10" defaultColWidth="11.42578125" defaultRowHeight="15" customHeight="1"/>
  <cols>
    <col min="1" max="9" width="11.42578125" style="2"/>
    <col min="10" max="14" width="11.42578125" style="54"/>
    <col min="15" max="16384" width="11.42578125" style="2"/>
  </cols>
  <sheetData>
    <row r="3" spans="2:15" ht="15" customHeight="1">
      <c r="B3" s="219" t="s">
        <v>112</v>
      </c>
      <c r="C3" s="219"/>
      <c r="D3" s="219"/>
      <c r="E3" s="219"/>
      <c r="F3" s="219"/>
      <c r="G3" s="219"/>
      <c r="H3" s="219"/>
      <c r="I3" s="29"/>
      <c r="J3" s="56"/>
      <c r="K3" s="3"/>
      <c r="L3" s="3"/>
      <c r="M3" s="3"/>
      <c r="N3" s="3"/>
    </row>
    <row r="4" spans="2:15" ht="15" customHeight="1">
      <c r="K4" s="3"/>
      <c r="L4" s="3"/>
      <c r="M4" s="3"/>
      <c r="N4" s="3"/>
    </row>
    <row r="5" spans="2:15" ht="15" customHeight="1">
      <c r="K5" s="3"/>
      <c r="L5" s="3"/>
      <c r="M5" s="3"/>
      <c r="N5" s="3"/>
      <c r="O5" s="54"/>
    </row>
    <row r="6" spans="2:15" ht="15" customHeight="1">
      <c r="K6" s="3"/>
      <c r="L6" s="3"/>
      <c r="M6" s="3"/>
      <c r="N6" s="3"/>
      <c r="O6" s="54"/>
    </row>
    <row r="7" spans="2:15" ht="15" customHeight="1">
      <c r="I7" s="3" t="s">
        <v>63</v>
      </c>
      <c r="J7" s="3" t="s">
        <v>64</v>
      </c>
      <c r="K7" s="3"/>
      <c r="O7" s="54"/>
    </row>
    <row r="8" spans="2:15" ht="15" customHeight="1">
      <c r="I8" s="88">
        <v>2190</v>
      </c>
      <c r="J8" s="88">
        <v>3892</v>
      </c>
      <c r="K8" s="88">
        <f>SUM(I8:J8)</f>
        <v>6082</v>
      </c>
      <c r="O8" s="55"/>
    </row>
    <row r="9" spans="2:15" ht="15" customHeight="1">
      <c r="I9" s="89">
        <f>I8/K8</f>
        <v>0.36007892140743175</v>
      </c>
      <c r="J9" s="92">
        <f>J8/K8</f>
        <v>0.63992107859256819</v>
      </c>
      <c r="K9" s="52"/>
      <c r="O9" s="55"/>
    </row>
    <row r="10" spans="2:15" ht="15" customHeight="1">
      <c r="K10" s="52"/>
      <c r="L10" s="52"/>
      <c r="M10" s="52"/>
      <c r="N10" s="52"/>
      <c r="O10" s="55"/>
    </row>
    <row r="11" spans="2:15" ht="15" customHeight="1">
      <c r="K11" s="52"/>
      <c r="L11" s="52"/>
      <c r="M11" s="52"/>
      <c r="N11" s="52"/>
      <c r="O11" s="55"/>
    </row>
    <row r="12" spans="2:15" ht="15" customHeight="1">
      <c r="K12" s="3"/>
      <c r="L12" s="3"/>
      <c r="M12" s="3"/>
      <c r="N12" s="3"/>
      <c r="O12" s="54"/>
    </row>
    <row r="13" spans="2:15" ht="15" customHeight="1">
      <c r="J13" s="3"/>
      <c r="K13" s="3"/>
      <c r="L13" s="3"/>
      <c r="M13" s="3"/>
      <c r="N13" s="3"/>
    </row>
    <row r="14" spans="2:15" ht="15" customHeight="1">
      <c r="K14" s="3"/>
      <c r="L14" s="90"/>
      <c r="M14" s="3"/>
      <c r="N14" s="3"/>
    </row>
    <row r="15" spans="2:15" ht="15" customHeight="1">
      <c r="K15" s="3"/>
      <c r="L15" s="91"/>
      <c r="M15" s="3"/>
      <c r="N15" s="3"/>
    </row>
    <row r="16" spans="2:15" ht="15" customHeight="1">
      <c r="K16" s="3"/>
      <c r="L16" s="91"/>
      <c r="M16" s="3"/>
      <c r="N16" s="3"/>
    </row>
    <row r="17" spans="1:14" ht="15" customHeight="1">
      <c r="K17" s="3"/>
      <c r="L17" s="91"/>
      <c r="M17" s="3"/>
      <c r="N17" s="3"/>
    </row>
    <row r="22" spans="1:14" s="30" customFormat="1" ht="18.75" customHeight="1">
      <c r="B22" s="212" t="s">
        <v>113</v>
      </c>
      <c r="C22" s="212"/>
      <c r="D22" s="212"/>
      <c r="E22" s="212"/>
      <c r="F22" s="212"/>
      <c r="G22" s="212"/>
      <c r="H22" s="212"/>
      <c r="I22" s="65"/>
      <c r="J22" s="55"/>
      <c r="K22" s="55"/>
      <c r="L22" s="55"/>
      <c r="M22" s="55"/>
      <c r="N22" s="55"/>
    </row>
    <row r="23" spans="1:14" s="30" customFormat="1" ht="18.75" customHeight="1">
      <c r="B23" s="142"/>
      <c r="C23" s="142"/>
      <c r="D23" s="142"/>
      <c r="E23" s="142"/>
      <c r="F23" s="142"/>
      <c r="G23" s="142"/>
      <c r="H23" s="142"/>
      <c r="I23" s="150"/>
      <c r="J23" s="55"/>
      <c r="K23" s="55"/>
      <c r="L23" s="55"/>
      <c r="M23" s="55"/>
      <c r="N23" s="55"/>
    </row>
    <row r="24" spans="1:14" s="30" customFormat="1" ht="18.75" customHeight="1">
      <c r="B24" s="142"/>
      <c r="C24" s="142"/>
      <c r="D24" s="245" t="s">
        <v>72</v>
      </c>
      <c r="E24" s="245"/>
      <c r="F24" s="245"/>
      <c r="G24" s="245"/>
      <c r="H24" s="142"/>
      <c r="I24" s="150"/>
      <c r="J24" s="55"/>
      <c r="K24" s="55"/>
      <c r="L24" s="55"/>
      <c r="M24" s="55"/>
      <c r="N24" s="55"/>
    </row>
    <row r="25" spans="1:14" s="30" customFormat="1" ht="18.75" customHeight="1">
      <c r="B25" s="142"/>
      <c r="C25" s="142"/>
      <c r="D25" s="142"/>
      <c r="E25" s="142"/>
      <c r="F25" s="142"/>
      <c r="G25" s="142"/>
      <c r="H25" s="142"/>
      <c r="I25" s="150"/>
      <c r="J25" s="55"/>
      <c r="K25" s="55"/>
      <c r="L25" s="55"/>
      <c r="M25" s="55"/>
      <c r="N25" s="55"/>
    </row>
    <row r="26" spans="1:14" s="30" customFormat="1" ht="15" customHeight="1">
      <c r="B26" s="31"/>
      <c r="C26" s="31"/>
      <c r="D26" s="31"/>
      <c r="E26" s="31"/>
      <c r="F26" s="31"/>
      <c r="J26" s="55"/>
      <c r="K26" s="55"/>
      <c r="L26" s="55"/>
      <c r="M26" s="55"/>
      <c r="N26" s="55"/>
    </row>
    <row r="27" spans="1:14" ht="15" customHeight="1">
      <c r="D27" s="246" t="s">
        <v>77</v>
      </c>
      <c r="E27" s="246"/>
      <c r="F27" s="246"/>
      <c r="G27" s="246"/>
    </row>
    <row r="28" spans="1:14" ht="15" customHeight="1">
      <c r="D28" s="220" t="s">
        <v>82</v>
      </c>
      <c r="E28" s="220"/>
      <c r="F28" s="220"/>
      <c r="G28" s="220"/>
    </row>
    <row r="29" spans="1:14" ht="15" customHeight="1">
      <c r="D29" s="153"/>
      <c r="E29" s="153"/>
      <c r="F29" s="153"/>
      <c r="G29" s="153"/>
    </row>
    <row r="31" spans="1:14" ht="15" customHeight="1">
      <c r="A31" s="10"/>
      <c r="B31" s="219" t="s">
        <v>114</v>
      </c>
      <c r="C31" s="219"/>
      <c r="D31" s="219"/>
      <c r="E31" s="219"/>
      <c r="F31" s="219"/>
      <c r="G31" s="219"/>
      <c r="H31" s="219"/>
      <c r="I31" s="29"/>
      <c r="J31" s="56"/>
    </row>
    <row r="32" spans="1:14" ht="15" customHeight="1">
      <c r="A32" s="10"/>
      <c r="B32" s="10"/>
      <c r="C32" s="10"/>
      <c r="D32" s="10"/>
      <c r="E32" s="10"/>
      <c r="F32" s="10"/>
      <c r="G32" s="10"/>
      <c r="H32" s="10"/>
      <c r="K32" s="173"/>
    </row>
    <row r="33" spans="1:15" ht="15" customHeight="1">
      <c r="A33" s="10"/>
      <c r="B33" s="10"/>
      <c r="C33" s="10"/>
      <c r="D33" s="249"/>
      <c r="E33" s="249"/>
      <c r="F33" s="249"/>
      <c r="G33" s="249"/>
      <c r="H33" s="10"/>
      <c r="K33" s="173"/>
    </row>
    <row r="34" spans="1:15" ht="15" customHeight="1">
      <c r="A34" s="10"/>
      <c r="B34" s="10"/>
      <c r="C34" s="10"/>
      <c r="D34" s="249"/>
      <c r="E34" s="249"/>
      <c r="F34" s="249"/>
      <c r="G34" s="249"/>
      <c r="H34" s="10"/>
      <c r="K34" s="3"/>
      <c r="L34" s="3"/>
      <c r="M34" s="3"/>
      <c r="N34" s="3"/>
      <c r="O34" s="3"/>
    </row>
    <row r="35" spans="1:15" ht="15" customHeight="1">
      <c r="A35" s="10"/>
      <c r="B35" s="10"/>
      <c r="C35" s="10"/>
      <c r="D35" s="249"/>
      <c r="E35" s="249"/>
      <c r="F35" s="249"/>
      <c r="G35" s="249"/>
      <c r="H35" s="10"/>
      <c r="K35" s="250"/>
      <c r="L35" s="250"/>
      <c r="M35" s="100"/>
      <c r="N35" s="3"/>
      <c r="O35" s="3"/>
    </row>
    <row r="36" spans="1:15" ht="15" customHeight="1">
      <c r="A36" s="10"/>
      <c r="B36" s="10"/>
      <c r="C36" s="10"/>
      <c r="D36" s="215"/>
      <c r="E36" s="216"/>
      <c r="F36" s="216"/>
      <c r="G36" s="216"/>
      <c r="H36" s="10"/>
      <c r="K36" s="100"/>
      <c r="L36" s="92"/>
      <c r="M36" s="101"/>
      <c r="N36" s="3"/>
      <c r="O36" s="3"/>
    </row>
    <row r="37" spans="1:15" ht="15" customHeight="1">
      <c r="A37" s="10"/>
      <c r="B37" s="10"/>
      <c r="C37" s="10"/>
      <c r="D37" s="216"/>
      <c r="E37" s="216"/>
      <c r="F37" s="216"/>
      <c r="G37" s="216"/>
      <c r="H37" s="10"/>
      <c r="I37" s="3" t="s">
        <v>65</v>
      </c>
      <c r="J37" s="3" t="s">
        <v>64</v>
      </c>
      <c r="K37" s="3"/>
      <c r="L37" s="92"/>
      <c r="M37" s="101"/>
      <c r="N37" s="3"/>
      <c r="O37" s="3"/>
    </row>
    <row r="38" spans="1:15" ht="15" customHeight="1">
      <c r="A38" s="10"/>
      <c r="B38" s="10"/>
      <c r="C38" s="10"/>
      <c r="D38" s="216"/>
      <c r="E38" s="216"/>
      <c r="F38" s="216"/>
      <c r="G38" s="216"/>
      <c r="H38" s="10"/>
      <c r="I38" s="123">
        <v>2195</v>
      </c>
      <c r="J38" s="123">
        <v>3738</v>
      </c>
      <c r="K38" s="124">
        <v>5933</v>
      </c>
      <c r="L38" s="117"/>
      <c r="M38" s="101"/>
      <c r="N38" s="3"/>
      <c r="O38" s="3"/>
    </row>
    <row r="39" spans="1:15" ht="15" customHeight="1">
      <c r="A39" s="10"/>
      <c r="B39" s="10"/>
      <c r="C39" s="10"/>
      <c r="D39" s="216"/>
      <c r="E39" s="216"/>
      <c r="F39" s="216"/>
      <c r="G39" s="216"/>
      <c r="H39" s="10"/>
      <c r="I39" s="141">
        <f>I38/K38</f>
        <v>0.36996460475307602</v>
      </c>
      <c r="J39" s="141">
        <f>J38/K38</f>
        <v>0.63003539524692398</v>
      </c>
      <c r="K39" s="124"/>
      <c r="L39" s="100"/>
      <c r="M39" s="100"/>
      <c r="N39" s="3"/>
      <c r="O39" s="3"/>
    </row>
    <row r="40" spans="1:15" ht="15" customHeight="1">
      <c r="K40" s="3"/>
      <c r="N40" s="3"/>
      <c r="O40" s="3"/>
    </row>
    <row r="41" spans="1:15" ht="15" customHeight="1">
      <c r="J41" s="3"/>
      <c r="K41" s="3"/>
      <c r="N41" s="3"/>
      <c r="O41" s="3"/>
    </row>
    <row r="42" spans="1:15" ht="15" customHeight="1">
      <c r="J42" s="3"/>
      <c r="K42" s="3"/>
      <c r="N42" s="3"/>
      <c r="O42" s="3"/>
    </row>
    <row r="43" spans="1:15" ht="15" customHeight="1">
      <c r="J43" s="3"/>
      <c r="K43" s="3"/>
      <c r="L43" s="3"/>
      <c r="M43" s="3"/>
      <c r="N43" s="3"/>
      <c r="O43" s="3"/>
    </row>
    <row r="44" spans="1:15" ht="15" customHeight="1">
      <c r="J44" s="3"/>
      <c r="K44" s="3"/>
      <c r="L44" s="3"/>
      <c r="M44" s="3"/>
      <c r="N44" s="3"/>
      <c r="O44" s="3"/>
    </row>
    <row r="45" spans="1:15" ht="15" customHeight="1">
      <c r="J45" s="3"/>
      <c r="K45" s="3"/>
      <c r="L45" s="3"/>
      <c r="M45" s="3"/>
      <c r="N45" s="3"/>
      <c r="O45" s="3"/>
    </row>
    <row r="46" spans="1:15" ht="15" customHeight="1">
      <c r="J46" s="3"/>
      <c r="K46" s="3"/>
      <c r="L46" s="3"/>
      <c r="M46" s="3"/>
      <c r="N46" s="3"/>
      <c r="O46" s="3"/>
    </row>
    <row r="47" spans="1:15" ht="15" customHeight="1">
      <c r="K47" s="118"/>
      <c r="L47" s="3"/>
      <c r="M47" s="3"/>
      <c r="N47" s="3"/>
      <c r="O47" s="3"/>
    </row>
    <row r="49" spans="2:7" ht="25.5" customHeight="1">
      <c r="B49" s="247" t="s">
        <v>115</v>
      </c>
      <c r="C49" s="248"/>
      <c r="D49" s="248"/>
      <c r="E49" s="248"/>
      <c r="F49" s="248"/>
      <c r="G49" s="248"/>
    </row>
    <row r="50" spans="2:7" ht="25.5" customHeight="1">
      <c r="B50" s="148"/>
      <c r="C50" s="149"/>
      <c r="D50" s="149"/>
      <c r="E50" s="149"/>
      <c r="F50" s="149"/>
      <c r="G50" s="149"/>
    </row>
    <row r="51" spans="2:7" ht="25.5" customHeight="1">
      <c r="B51" s="148"/>
      <c r="C51" s="149"/>
      <c r="D51" s="245" t="s">
        <v>72</v>
      </c>
      <c r="E51" s="245"/>
      <c r="F51" s="245"/>
      <c r="G51" s="245"/>
    </row>
    <row r="52" spans="2:7" ht="25.5" customHeight="1">
      <c r="B52" s="148"/>
      <c r="C52" s="149"/>
      <c r="D52" s="149"/>
      <c r="E52" s="149"/>
      <c r="F52" s="149"/>
      <c r="G52" s="149"/>
    </row>
    <row r="53" spans="2:7" ht="15" customHeight="1">
      <c r="B53" s="150"/>
      <c r="C53" s="150"/>
      <c r="D53" s="246" t="s">
        <v>77</v>
      </c>
      <c r="E53" s="246"/>
      <c r="F53" s="246"/>
      <c r="G53" s="246"/>
    </row>
    <row r="54" spans="2:7" ht="15" customHeight="1">
      <c r="B54" s="14"/>
      <c r="C54" s="13"/>
      <c r="D54" s="220" t="s">
        <v>82</v>
      </c>
      <c r="E54" s="220"/>
      <c r="F54" s="220"/>
      <c r="G54" s="220"/>
    </row>
  </sheetData>
  <mergeCells count="13">
    <mergeCell ref="B3:H3"/>
    <mergeCell ref="D33:G35"/>
    <mergeCell ref="D36:G39"/>
    <mergeCell ref="K35:L35"/>
    <mergeCell ref="B22:H22"/>
    <mergeCell ref="D54:G54"/>
    <mergeCell ref="D51:G51"/>
    <mergeCell ref="D53:G53"/>
    <mergeCell ref="D24:G24"/>
    <mergeCell ref="D27:G27"/>
    <mergeCell ref="D28:G28"/>
    <mergeCell ref="B49:G49"/>
    <mergeCell ref="B31:H31"/>
  </mergeCells>
  <printOptions horizontalCentered="1" verticalCentered="1"/>
  <pageMargins left="0.23622047244094491" right="0.31496062992125984" top="0.74803149606299213" bottom="0.74803149606299213" header="0.31496062992125984" footer="0.31496062992125984"/>
  <pageSetup paperSize="119" fitToHeight="0" orientation="landscape" horizontalDpi="4294967294" r:id="rId1"/>
  <rowBreaks count="1" manualBreakCount="1">
    <brk id="2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5.1</vt:lpstr>
      <vt:lpstr>5.1a</vt:lpstr>
      <vt:lpstr>5.2</vt:lpstr>
      <vt:lpstr>5.3</vt:lpstr>
      <vt:lpstr>5.3 (a)</vt:lpstr>
      <vt:lpstr>5.4</vt:lpstr>
      <vt:lpstr>5.5</vt:lpstr>
      <vt:lpstr>5.6-5.7</vt:lpstr>
      <vt:lpstr>5.8-5.9</vt:lpstr>
      <vt:lpstr>5.10</vt:lpstr>
      <vt:lpstr>5.11</vt:lpstr>
      <vt:lpstr>Hoja1</vt:lpstr>
      <vt:lpstr>'5.1'!Área_de_impresión</vt:lpstr>
      <vt:lpstr>'5.10'!Área_de_impresión</vt:lpstr>
      <vt:lpstr>'5.11'!Área_de_impresión</vt:lpstr>
      <vt:lpstr>'5.2'!Área_de_impresión</vt:lpstr>
      <vt:lpstr>'5.3'!Área_de_impresión</vt:lpstr>
      <vt:lpstr>'5.3 (a)'!Área_de_impresión</vt:lpstr>
      <vt:lpstr>'5.4'!Área_de_impresión</vt:lpstr>
      <vt:lpstr>'5.5'!Área_de_impresión</vt:lpstr>
      <vt:lpstr>'5.6-5.7'!Área_de_impresión</vt:lpstr>
      <vt:lpstr>'5.8-5.9'!Área_de_impresión</vt:lpstr>
    </vt:vector>
  </TitlesOfParts>
  <Company>Jefatura de Gobierno del GDF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GDF</dc:creator>
  <cp:lastModifiedBy>delgadillo bertha</cp:lastModifiedBy>
  <cp:lastPrinted>2018-04-17T16:56:53Z</cp:lastPrinted>
  <dcterms:created xsi:type="dcterms:W3CDTF">2012-07-25T23:30:19Z</dcterms:created>
  <dcterms:modified xsi:type="dcterms:W3CDTF">2018-04-17T16:57:43Z</dcterms:modified>
</cp:coreProperties>
</file>